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sensky\Documents\DS\Stavby 2021\64021016 Oprava trati v úseku Rovensko pod Troskami - Turnov\"/>
    </mc:Choice>
  </mc:AlternateContent>
  <bookViews>
    <workbookView xWindow="0" yWindow="0" windowWidth="28800" windowHeight="12030" firstSheet="2" activeTab="6"/>
  </bookViews>
  <sheets>
    <sheet name="Rekapitulace stavby" sheetId="1" r:id="rId1"/>
    <sheet name="SO 01 - Železniční svršek" sheetId="2" r:id="rId2"/>
    <sheet name="SO 01.1 - Následná úprava..." sheetId="3" r:id="rId3"/>
    <sheet name="SO 02 - Železniční spodek" sheetId="4" r:id="rId4"/>
    <sheet name="SO 03 - Přejezd P3172 v k..." sheetId="5" r:id="rId5"/>
    <sheet name="OBJ 1 - Materiál objednat..." sheetId="6" r:id="rId6"/>
    <sheet name="OBJ 2 - Materiál objednat..." sheetId="7" r:id="rId7"/>
    <sheet name="VON - Vedlejší a ostatní ..." sheetId="8" r:id="rId8"/>
    <sheet name="Pokyny pro vyplnění" sheetId="9" r:id="rId9"/>
  </sheets>
  <definedNames>
    <definedName name="_xlnm._FilterDatabase" localSheetId="5" hidden="1">'OBJ 1 - Materiál objednat...'!$C$81:$K$124</definedName>
    <definedName name="_xlnm._FilterDatabase" localSheetId="6" hidden="1">'OBJ 2 - Materiál objednat...'!$C$80:$K$90</definedName>
    <definedName name="_xlnm._FilterDatabase" localSheetId="1" hidden="1">'SO 01 - Železniční svršek'!$C$82:$K$693</definedName>
    <definedName name="_xlnm._FilterDatabase" localSheetId="2" hidden="1">'SO 01.1 - Následná úprava...'!$C$81:$K$130</definedName>
    <definedName name="_xlnm._FilterDatabase" localSheetId="3" hidden="1">'SO 02 - Železniční spodek'!$C$81:$K$217</definedName>
    <definedName name="_xlnm._FilterDatabase" localSheetId="4" hidden="1">'SO 03 - Přejezd P3172 v k...'!$C$81:$K$197</definedName>
    <definedName name="_xlnm._FilterDatabase" localSheetId="7" hidden="1">'VON - Vedlejší a ostatní ...'!$C$79:$K$115</definedName>
    <definedName name="_xlnm.Print_Titles" localSheetId="5">'OBJ 1 - Materiál objednat...'!$81:$81</definedName>
    <definedName name="_xlnm.Print_Titles" localSheetId="6">'OBJ 2 - Materiál objednat...'!$80:$80</definedName>
    <definedName name="_xlnm.Print_Titles" localSheetId="0">'Rekapitulace stavby'!$52:$52</definedName>
    <definedName name="_xlnm.Print_Titles" localSheetId="1">'SO 01 - Železniční svršek'!$82:$82</definedName>
    <definedName name="_xlnm.Print_Titles" localSheetId="2">'SO 01.1 - Následná úprava...'!$81:$81</definedName>
    <definedName name="_xlnm.Print_Titles" localSheetId="3">'SO 02 - Železniční spodek'!$81:$81</definedName>
    <definedName name="_xlnm.Print_Titles" localSheetId="4">'SO 03 - Přejezd P3172 v k...'!$81:$81</definedName>
    <definedName name="_xlnm.Print_Titles" localSheetId="7">'VON - Vedlejší a ostatní ...'!$79:$79</definedName>
    <definedName name="_xlnm.Print_Area" localSheetId="5">'OBJ 1 - Materiál objednat...'!$C$4:$J$39,'OBJ 1 - Materiál objednat...'!$C$45:$J$63,'OBJ 1 - Materiál objednat...'!$C$69:$K$124</definedName>
    <definedName name="_xlnm.Print_Area" localSheetId="6">'OBJ 2 - Materiál objednat...'!$C$4:$J$39,'OBJ 2 - Materiál objednat...'!$C$45:$J$62,'OBJ 2 - Materiál objednat...'!$C$68:$K$90</definedName>
    <definedName name="_xlnm.Print_Area" localSheetId="8">'Pokyny pro vyplnění'!$B$2:$K$71,'Pokyny pro vyplnění'!$B$74:$K$118,'Pokyny pro vyplnění'!$B$121:$K$161,'Pokyny pro vyplnění'!$B$164:$K$218</definedName>
    <definedName name="_xlnm.Print_Area" localSheetId="0">'Rekapitulace stavby'!$D$4:$AO$36,'Rekapitulace stavby'!$C$42:$AQ$62</definedName>
    <definedName name="_xlnm.Print_Area" localSheetId="1">'SO 01 - Železniční svršek'!$C$4:$J$39,'SO 01 - Železniční svršek'!$C$45:$J$64,'SO 01 - Železniční svršek'!$C$70:$K$693</definedName>
    <definedName name="_xlnm.Print_Area" localSheetId="2">'SO 01.1 - Následná úprava...'!$C$4:$J$39,'SO 01.1 - Následná úprava...'!$C$45:$J$63,'SO 01.1 - Následná úprava...'!$C$69:$K$130</definedName>
    <definedName name="_xlnm.Print_Area" localSheetId="3">'SO 02 - Železniční spodek'!$C$4:$J$39,'SO 02 - Železniční spodek'!$C$45:$J$63,'SO 02 - Železniční spodek'!$C$69:$K$217</definedName>
    <definedName name="_xlnm.Print_Area" localSheetId="4">'SO 03 - Přejezd P3172 v k...'!$C$4:$J$39,'SO 03 - Přejezd P3172 v k...'!$C$45:$J$63,'SO 03 - Přejezd P3172 v k...'!$C$69:$K$197</definedName>
    <definedName name="_xlnm.Print_Area" localSheetId="7">'VON - Vedlejší a ostatní ...'!$C$4:$J$39,'VON - Vedlejší a ostatní ...'!$C$45:$J$61,'VON - Vedlejší a ostatní ...'!$C$67:$K$115</definedName>
  </definedNames>
  <calcPr calcId="162913"/>
</workbook>
</file>

<file path=xl/calcChain.xml><?xml version="1.0" encoding="utf-8"?>
<calcChain xmlns="http://schemas.openxmlformats.org/spreadsheetml/2006/main">
  <c r="J37" i="8" l="1"/>
  <c r="J36" i="8"/>
  <c r="AY61" i="1" s="1"/>
  <c r="J35" i="8"/>
  <c r="AX61" i="1" s="1"/>
  <c r="BI113" i="8"/>
  <c r="BH113" i="8"/>
  <c r="BG113" i="8"/>
  <c r="BF113" i="8"/>
  <c r="T113" i="8"/>
  <c r="R113" i="8"/>
  <c r="P113" i="8"/>
  <c r="BI110" i="8"/>
  <c r="BH110" i="8"/>
  <c r="BG110" i="8"/>
  <c r="BF110" i="8"/>
  <c r="T110" i="8"/>
  <c r="R110" i="8"/>
  <c r="P110" i="8"/>
  <c r="BI107" i="8"/>
  <c r="BH107" i="8"/>
  <c r="BG107" i="8"/>
  <c r="BF107" i="8"/>
  <c r="T107" i="8"/>
  <c r="R107" i="8"/>
  <c r="P107" i="8"/>
  <c r="BI104" i="8"/>
  <c r="BH104" i="8"/>
  <c r="BG104" i="8"/>
  <c r="BF104" i="8"/>
  <c r="T104" i="8"/>
  <c r="R104" i="8"/>
  <c r="P104" i="8"/>
  <c r="BI101" i="8"/>
  <c r="BH101" i="8"/>
  <c r="BG101" i="8"/>
  <c r="BF101" i="8"/>
  <c r="T101" i="8"/>
  <c r="R101" i="8"/>
  <c r="P101" i="8"/>
  <c r="BI97" i="8"/>
  <c r="BH97" i="8"/>
  <c r="BG97" i="8"/>
  <c r="BF97" i="8"/>
  <c r="T97" i="8"/>
  <c r="R97" i="8"/>
  <c r="P97" i="8"/>
  <c r="BI93" i="8"/>
  <c r="BH93" i="8"/>
  <c r="BG93" i="8"/>
  <c r="BF93" i="8"/>
  <c r="T93" i="8"/>
  <c r="R93" i="8"/>
  <c r="P93" i="8"/>
  <c r="BI90" i="8"/>
  <c r="BH90" i="8"/>
  <c r="BG90" i="8"/>
  <c r="BF90" i="8"/>
  <c r="T90" i="8"/>
  <c r="R90" i="8"/>
  <c r="P90" i="8"/>
  <c r="BI88" i="8"/>
  <c r="BH88" i="8"/>
  <c r="BG88" i="8"/>
  <c r="BF88" i="8"/>
  <c r="T88" i="8"/>
  <c r="R88" i="8"/>
  <c r="P88" i="8"/>
  <c r="BI85" i="8"/>
  <c r="BH85" i="8"/>
  <c r="BG85" i="8"/>
  <c r="BF85" i="8"/>
  <c r="F34" i="8" s="1"/>
  <c r="T85" i="8"/>
  <c r="R85" i="8"/>
  <c r="P85" i="8"/>
  <c r="BI82" i="8"/>
  <c r="BH82" i="8"/>
  <c r="BG82" i="8"/>
  <c r="BF82" i="8"/>
  <c r="T82" i="8"/>
  <c r="R82" i="8"/>
  <c r="P82" i="8"/>
  <c r="F76" i="8"/>
  <c r="F74" i="8"/>
  <c r="E72" i="8"/>
  <c r="F54" i="8"/>
  <c r="F52" i="8"/>
  <c r="E50" i="8"/>
  <c r="J24" i="8"/>
  <c r="E24" i="8"/>
  <c r="J77" i="8" s="1"/>
  <c r="J23" i="8"/>
  <c r="J21" i="8"/>
  <c r="E21" i="8"/>
  <c r="J54" i="8" s="1"/>
  <c r="J20" i="8"/>
  <c r="J18" i="8"/>
  <c r="E18" i="8"/>
  <c r="F55" i="8" s="1"/>
  <c r="J17" i="8"/>
  <c r="J12" i="8"/>
  <c r="J74" i="8" s="1"/>
  <c r="E7" i="8"/>
  <c r="E70" i="8"/>
  <c r="J37" i="7"/>
  <c r="J36" i="7"/>
  <c r="AY60" i="1" s="1"/>
  <c r="J35" i="7"/>
  <c r="AX60" i="1" s="1"/>
  <c r="BI88" i="7"/>
  <c r="BH88" i="7"/>
  <c r="BG88" i="7"/>
  <c r="BF88" i="7"/>
  <c r="T88" i="7"/>
  <c r="R88" i="7"/>
  <c r="P88" i="7"/>
  <c r="BI84" i="7"/>
  <c r="BH84" i="7"/>
  <c r="BG84" i="7"/>
  <c r="BF84" i="7"/>
  <c r="T84" i="7"/>
  <c r="R84" i="7"/>
  <c r="P84" i="7"/>
  <c r="F77" i="7"/>
  <c r="F75" i="7"/>
  <c r="E73" i="7"/>
  <c r="F54" i="7"/>
  <c r="F52" i="7"/>
  <c r="E50" i="7"/>
  <c r="J24" i="7"/>
  <c r="E24" i="7"/>
  <c r="J78" i="7"/>
  <c r="J23" i="7"/>
  <c r="J21" i="7"/>
  <c r="E21" i="7"/>
  <c r="J54" i="7"/>
  <c r="J20" i="7"/>
  <c r="J18" i="7"/>
  <c r="E18" i="7"/>
  <c r="F78" i="7"/>
  <c r="J17" i="7"/>
  <c r="J12" i="7"/>
  <c r="J75" i="7" s="1"/>
  <c r="E7" i="7"/>
  <c r="E71" i="7" s="1"/>
  <c r="J37" i="6"/>
  <c r="J36" i="6"/>
  <c r="AY59" i="1"/>
  <c r="J35" i="6"/>
  <c r="AX59" i="1"/>
  <c r="BI122" i="6"/>
  <c r="BH122" i="6"/>
  <c r="BG122" i="6"/>
  <c r="BF122" i="6"/>
  <c r="T122" i="6"/>
  <c r="R122" i="6"/>
  <c r="P122" i="6"/>
  <c r="BI119" i="6"/>
  <c r="BH119" i="6"/>
  <c r="BG119" i="6"/>
  <c r="BF119" i="6"/>
  <c r="T119" i="6"/>
  <c r="R119" i="6"/>
  <c r="P119" i="6"/>
  <c r="BI115" i="6"/>
  <c r="BH115" i="6"/>
  <c r="BG115" i="6"/>
  <c r="BF115" i="6"/>
  <c r="T115" i="6"/>
  <c r="R115" i="6"/>
  <c r="P115" i="6"/>
  <c r="BI111" i="6"/>
  <c r="BH111" i="6"/>
  <c r="BG111" i="6"/>
  <c r="BF111" i="6"/>
  <c r="T111" i="6"/>
  <c r="R111" i="6"/>
  <c r="P111" i="6"/>
  <c r="BI103" i="6"/>
  <c r="BH103" i="6"/>
  <c r="BG103" i="6"/>
  <c r="BF103" i="6"/>
  <c r="T103" i="6"/>
  <c r="R103" i="6"/>
  <c r="P103" i="6"/>
  <c r="BI97" i="6"/>
  <c r="BH97" i="6"/>
  <c r="BG97" i="6"/>
  <c r="BF97" i="6"/>
  <c r="T97" i="6"/>
  <c r="R97" i="6"/>
  <c r="P97" i="6"/>
  <c r="BI93" i="6"/>
  <c r="BH93" i="6"/>
  <c r="BG93" i="6"/>
  <c r="BF93" i="6"/>
  <c r="T93" i="6"/>
  <c r="R93" i="6"/>
  <c r="P93" i="6"/>
  <c r="BI85" i="6"/>
  <c r="BH85" i="6"/>
  <c r="BG85" i="6"/>
  <c r="BF85" i="6"/>
  <c r="T85" i="6"/>
  <c r="R85" i="6"/>
  <c r="P85" i="6"/>
  <c r="F78" i="6"/>
  <c r="F76" i="6"/>
  <c r="E74" i="6"/>
  <c r="F54" i="6"/>
  <c r="F52" i="6"/>
  <c r="E50" i="6"/>
  <c r="J24" i="6"/>
  <c r="E24" i="6"/>
  <c r="J79" i="6" s="1"/>
  <c r="J23" i="6"/>
  <c r="J21" i="6"/>
  <c r="E21" i="6"/>
  <c r="J78" i="6" s="1"/>
  <c r="J20" i="6"/>
  <c r="J18" i="6"/>
  <c r="E18" i="6"/>
  <c r="F79" i="6" s="1"/>
  <c r="J17" i="6"/>
  <c r="J12" i="6"/>
  <c r="J52" i="6" s="1"/>
  <c r="E7" i="6"/>
  <c r="E48" i="6"/>
  <c r="J37" i="5"/>
  <c r="J36" i="5"/>
  <c r="AY58" i="1"/>
  <c r="J35" i="5"/>
  <c r="AX58" i="1" s="1"/>
  <c r="BI195" i="5"/>
  <c r="BH195" i="5"/>
  <c r="BG195" i="5"/>
  <c r="BF195" i="5"/>
  <c r="T195" i="5"/>
  <c r="R195" i="5"/>
  <c r="P195" i="5"/>
  <c r="BI192" i="5"/>
  <c r="BH192" i="5"/>
  <c r="BG192" i="5"/>
  <c r="BF192" i="5"/>
  <c r="T192" i="5"/>
  <c r="R192" i="5"/>
  <c r="P192" i="5"/>
  <c r="BI189" i="5"/>
  <c r="BH189" i="5"/>
  <c r="BG189" i="5"/>
  <c r="BF189" i="5"/>
  <c r="T189" i="5"/>
  <c r="R189" i="5"/>
  <c r="P189" i="5"/>
  <c r="BI183" i="5"/>
  <c r="BH183" i="5"/>
  <c r="BG183" i="5"/>
  <c r="BF183" i="5"/>
  <c r="T183" i="5"/>
  <c r="R183" i="5"/>
  <c r="P183" i="5"/>
  <c r="BI179" i="5"/>
  <c r="BH179" i="5"/>
  <c r="BG179" i="5"/>
  <c r="BF179" i="5"/>
  <c r="T179" i="5"/>
  <c r="R179" i="5"/>
  <c r="P179" i="5"/>
  <c r="BI173" i="5"/>
  <c r="BH173" i="5"/>
  <c r="BG173" i="5"/>
  <c r="BF173" i="5"/>
  <c r="T173" i="5"/>
  <c r="R173" i="5"/>
  <c r="P173" i="5"/>
  <c r="BI168" i="5"/>
  <c r="BH168" i="5"/>
  <c r="BG168" i="5"/>
  <c r="BF168" i="5"/>
  <c r="T168" i="5"/>
  <c r="R168" i="5"/>
  <c r="P168" i="5"/>
  <c r="BI162" i="5"/>
  <c r="BH162" i="5"/>
  <c r="BG162" i="5"/>
  <c r="BF162" i="5"/>
  <c r="T162" i="5"/>
  <c r="R162" i="5"/>
  <c r="P162" i="5"/>
  <c r="BI156" i="5"/>
  <c r="BH156" i="5"/>
  <c r="BG156" i="5"/>
  <c r="BF156" i="5"/>
  <c r="T156" i="5"/>
  <c r="R156" i="5"/>
  <c r="P156" i="5"/>
  <c r="BI152" i="5"/>
  <c r="BH152" i="5"/>
  <c r="BG152" i="5"/>
  <c r="BF152" i="5"/>
  <c r="T152" i="5"/>
  <c r="R152" i="5"/>
  <c r="P152" i="5"/>
  <c r="BI147" i="5"/>
  <c r="BH147" i="5"/>
  <c r="BG147" i="5"/>
  <c r="BF147" i="5"/>
  <c r="T147" i="5"/>
  <c r="R147" i="5"/>
  <c r="P147" i="5"/>
  <c r="BI144" i="5"/>
  <c r="BH144" i="5"/>
  <c r="BG144" i="5"/>
  <c r="BF144" i="5"/>
  <c r="T144" i="5"/>
  <c r="R144" i="5"/>
  <c r="P144" i="5"/>
  <c r="BI141" i="5"/>
  <c r="BH141" i="5"/>
  <c r="BG141" i="5"/>
  <c r="BF141" i="5"/>
  <c r="T141" i="5"/>
  <c r="R141" i="5"/>
  <c r="P141" i="5"/>
  <c r="BI136" i="5"/>
  <c r="BH136" i="5"/>
  <c r="BG136" i="5"/>
  <c r="BF136" i="5"/>
  <c r="T136" i="5"/>
  <c r="R136" i="5"/>
  <c r="P136" i="5"/>
  <c r="BI133" i="5"/>
  <c r="BH133" i="5"/>
  <c r="BG133" i="5"/>
  <c r="BF133" i="5"/>
  <c r="T133" i="5"/>
  <c r="R133" i="5"/>
  <c r="P133" i="5"/>
  <c r="BI131" i="5"/>
  <c r="BH131" i="5"/>
  <c r="BG131" i="5"/>
  <c r="BF131" i="5"/>
  <c r="T131" i="5"/>
  <c r="R131" i="5"/>
  <c r="P131" i="5"/>
  <c r="BI128" i="5"/>
  <c r="BH128" i="5"/>
  <c r="BG128" i="5"/>
  <c r="BF128" i="5"/>
  <c r="T128" i="5"/>
  <c r="R128" i="5"/>
  <c r="P128" i="5"/>
  <c r="BI126" i="5"/>
  <c r="BH126" i="5"/>
  <c r="BG126" i="5"/>
  <c r="BF126" i="5"/>
  <c r="T126" i="5"/>
  <c r="R126" i="5"/>
  <c r="P126" i="5"/>
  <c r="BI123" i="5"/>
  <c r="BH123" i="5"/>
  <c r="BG123" i="5"/>
  <c r="BF123" i="5"/>
  <c r="T123" i="5"/>
  <c r="R123" i="5"/>
  <c r="P123" i="5"/>
  <c r="BI120" i="5"/>
  <c r="BH120" i="5"/>
  <c r="BG120" i="5"/>
  <c r="BF120" i="5"/>
  <c r="T120" i="5"/>
  <c r="R120" i="5"/>
  <c r="P120" i="5"/>
  <c r="BI117" i="5"/>
  <c r="BH117" i="5"/>
  <c r="BG117" i="5"/>
  <c r="BF117" i="5"/>
  <c r="T117" i="5"/>
  <c r="R117" i="5"/>
  <c r="P117" i="5"/>
  <c r="BI114" i="5"/>
  <c r="BH114" i="5"/>
  <c r="BG114" i="5"/>
  <c r="BF114" i="5"/>
  <c r="T114" i="5"/>
  <c r="R114" i="5"/>
  <c r="P114" i="5"/>
  <c r="BI111" i="5"/>
  <c r="BH111" i="5"/>
  <c r="BG111" i="5"/>
  <c r="BF111" i="5"/>
  <c r="T111" i="5"/>
  <c r="R111" i="5"/>
  <c r="P111" i="5"/>
  <c r="BI108" i="5"/>
  <c r="BH108" i="5"/>
  <c r="BG108" i="5"/>
  <c r="BF108" i="5"/>
  <c r="T108" i="5"/>
  <c r="R108" i="5"/>
  <c r="P108" i="5"/>
  <c r="BI105" i="5"/>
  <c r="BH105" i="5"/>
  <c r="BG105" i="5"/>
  <c r="BF105" i="5"/>
  <c r="T105" i="5"/>
  <c r="R105" i="5"/>
  <c r="P105" i="5"/>
  <c r="BI102" i="5"/>
  <c r="BH102" i="5"/>
  <c r="BG102" i="5"/>
  <c r="BF102" i="5"/>
  <c r="T102" i="5"/>
  <c r="R102" i="5"/>
  <c r="P102" i="5"/>
  <c r="BI99" i="5"/>
  <c r="BH99" i="5"/>
  <c r="BG99" i="5"/>
  <c r="BF99" i="5"/>
  <c r="T99" i="5"/>
  <c r="R99" i="5"/>
  <c r="P99" i="5"/>
  <c r="BI96" i="5"/>
  <c r="BH96" i="5"/>
  <c r="BG96" i="5"/>
  <c r="BF96" i="5"/>
  <c r="T96" i="5"/>
  <c r="R96" i="5"/>
  <c r="P96" i="5"/>
  <c r="BI93" i="5"/>
  <c r="BH93" i="5"/>
  <c r="BG93" i="5"/>
  <c r="BF93" i="5"/>
  <c r="T93" i="5"/>
  <c r="R93" i="5"/>
  <c r="P93" i="5"/>
  <c r="BI91" i="5"/>
  <c r="BH91" i="5"/>
  <c r="BG91" i="5"/>
  <c r="BF91" i="5"/>
  <c r="T91" i="5"/>
  <c r="R91" i="5"/>
  <c r="P91" i="5"/>
  <c r="BI88" i="5"/>
  <c r="BH88" i="5"/>
  <c r="BG88" i="5"/>
  <c r="BF88" i="5"/>
  <c r="T88" i="5"/>
  <c r="R88" i="5"/>
  <c r="P88" i="5"/>
  <c r="BI85" i="5"/>
  <c r="BH85" i="5"/>
  <c r="BG85" i="5"/>
  <c r="BF85" i="5"/>
  <c r="T85" i="5"/>
  <c r="R85" i="5"/>
  <c r="P85" i="5"/>
  <c r="F78" i="5"/>
  <c r="F76" i="5"/>
  <c r="E74" i="5"/>
  <c r="F54" i="5"/>
  <c r="F52" i="5"/>
  <c r="E50" i="5"/>
  <c r="J24" i="5"/>
  <c r="E24" i="5"/>
  <c r="J55" i="5" s="1"/>
  <c r="J23" i="5"/>
  <c r="J21" i="5"/>
  <c r="E21" i="5"/>
  <c r="J54" i="5" s="1"/>
  <c r="J20" i="5"/>
  <c r="J18" i="5"/>
  <c r="E18" i="5"/>
  <c r="F79" i="5" s="1"/>
  <c r="J17" i="5"/>
  <c r="J12" i="5"/>
  <c r="J76" i="5" s="1"/>
  <c r="E7" i="5"/>
  <c r="E72" i="5"/>
  <c r="J37" i="4"/>
  <c r="J36" i="4"/>
  <c r="AY57" i="1"/>
  <c r="J35" i="4"/>
  <c r="AX57" i="1"/>
  <c r="BI214" i="4"/>
  <c r="BH214" i="4"/>
  <c r="BG214" i="4"/>
  <c r="BF214" i="4"/>
  <c r="T214" i="4"/>
  <c r="R214" i="4"/>
  <c r="P214" i="4"/>
  <c r="BI208" i="4"/>
  <c r="BH208" i="4"/>
  <c r="BG208" i="4"/>
  <c r="BF208" i="4"/>
  <c r="T208" i="4"/>
  <c r="R208" i="4"/>
  <c r="P208" i="4"/>
  <c r="BI203" i="4"/>
  <c r="BH203" i="4"/>
  <c r="BG203" i="4"/>
  <c r="BF203" i="4"/>
  <c r="T203" i="4"/>
  <c r="R203" i="4"/>
  <c r="P203" i="4"/>
  <c r="BI194" i="4"/>
  <c r="BH194" i="4"/>
  <c r="BG194" i="4"/>
  <c r="BF194" i="4"/>
  <c r="T194" i="4"/>
  <c r="R194" i="4"/>
  <c r="P194" i="4"/>
  <c r="BI188" i="4"/>
  <c r="BH188" i="4"/>
  <c r="BG188" i="4"/>
  <c r="BF188" i="4"/>
  <c r="T188" i="4"/>
  <c r="R188" i="4"/>
  <c r="P188" i="4"/>
  <c r="BI184" i="4"/>
  <c r="BH184" i="4"/>
  <c r="BG184" i="4"/>
  <c r="BF184" i="4"/>
  <c r="T184" i="4"/>
  <c r="R184" i="4"/>
  <c r="P184" i="4"/>
  <c r="BI179" i="4"/>
  <c r="BH179" i="4"/>
  <c r="BG179" i="4"/>
  <c r="BF179" i="4"/>
  <c r="T179" i="4"/>
  <c r="R179" i="4"/>
  <c r="P179" i="4"/>
  <c r="BI175" i="4"/>
  <c r="BH175" i="4"/>
  <c r="BG175" i="4"/>
  <c r="BF175" i="4"/>
  <c r="T175" i="4"/>
  <c r="R175" i="4"/>
  <c r="P175" i="4"/>
  <c r="BI172" i="4"/>
  <c r="BH172" i="4"/>
  <c r="BG172" i="4"/>
  <c r="BF172" i="4"/>
  <c r="T172" i="4"/>
  <c r="R172" i="4"/>
  <c r="P172" i="4"/>
  <c r="BI167" i="4"/>
  <c r="BH167" i="4"/>
  <c r="BG167" i="4"/>
  <c r="BF167" i="4"/>
  <c r="T167" i="4"/>
  <c r="R167" i="4"/>
  <c r="P167" i="4"/>
  <c r="BI162" i="4"/>
  <c r="BH162" i="4"/>
  <c r="BG162" i="4"/>
  <c r="BF162" i="4"/>
  <c r="T162" i="4"/>
  <c r="R162" i="4"/>
  <c r="P162" i="4"/>
  <c r="BI158" i="4"/>
  <c r="BH158" i="4"/>
  <c r="BG158" i="4"/>
  <c r="BF158" i="4"/>
  <c r="T158" i="4"/>
  <c r="R158" i="4"/>
  <c r="P158" i="4"/>
  <c r="BI150" i="4"/>
  <c r="BH150" i="4"/>
  <c r="BG150" i="4"/>
  <c r="BF150" i="4"/>
  <c r="T150" i="4"/>
  <c r="R150" i="4"/>
  <c r="P150" i="4"/>
  <c r="BI147" i="4"/>
  <c r="BH147" i="4"/>
  <c r="BG147" i="4"/>
  <c r="BF147" i="4"/>
  <c r="T147" i="4"/>
  <c r="R147" i="4"/>
  <c r="P147" i="4"/>
  <c r="BI142" i="4"/>
  <c r="BH142" i="4"/>
  <c r="BG142" i="4"/>
  <c r="BF142" i="4"/>
  <c r="T142" i="4"/>
  <c r="R142" i="4"/>
  <c r="P142" i="4"/>
  <c r="BI140" i="4"/>
  <c r="BH140" i="4"/>
  <c r="BG140" i="4"/>
  <c r="BF140" i="4"/>
  <c r="T140" i="4"/>
  <c r="R140" i="4"/>
  <c r="P140"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5" i="4"/>
  <c r="BH125" i="4"/>
  <c r="BG125" i="4"/>
  <c r="BF125" i="4"/>
  <c r="T125" i="4"/>
  <c r="R125" i="4"/>
  <c r="P125" i="4"/>
  <c r="BI119" i="4"/>
  <c r="BH119" i="4"/>
  <c r="BG119" i="4"/>
  <c r="BF119" i="4"/>
  <c r="T119" i="4"/>
  <c r="R119" i="4"/>
  <c r="P119" i="4"/>
  <c r="BI116" i="4"/>
  <c r="BH116" i="4"/>
  <c r="BG116" i="4"/>
  <c r="BF116" i="4"/>
  <c r="T116" i="4"/>
  <c r="R116" i="4"/>
  <c r="P116" i="4"/>
  <c r="BI113" i="4"/>
  <c r="BH113" i="4"/>
  <c r="BG113" i="4"/>
  <c r="BF113" i="4"/>
  <c r="T113" i="4"/>
  <c r="R113" i="4"/>
  <c r="P113" i="4"/>
  <c r="BI111" i="4"/>
  <c r="BH111" i="4"/>
  <c r="BG111" i="4"/>
  <c r="BF111" i="4"/>
  <c r="T111" i="4"/>
  <c r="R111" i="4"/>
  <c r="P111" i="4"/>
  <c r="BI108" i="4"/>
  <c r="BH108" i="4"/>
  <c r="BG108" i="4"/>
  <c r="BF108" i="4"/>
  <c r="T108" i="4"/>
  <c r="R108" i="4"/>
  <c r="P108" i="4"/>
  <c r="BI104" i="4"/>
  <c r="BH104" i="4"/>
  <c r="BG104" i="4"/>
  <c r="BF104" i="4"/>
  <c r="T104" i="4"/>
  <c r="R104" i="4"/>
  <c r="P104" i="4"/>
  <c r="BI100" i="4"/>
  <c r="BH100" i="4"/>
  <c r="BG100" i="4"/>
  <c r="BF100" i="4"/>
  <c r="T100" i="4"/>
  <c r="R100" i="4"/>
  <c r="P100" i="4"/>
  <c r="BI98" i="4"/>
  <c r="BH98" i="4"/>
  <c r="BG98" i="4"/>
  <c r="BF98" i="4"/>
  <c r="T98" i="4"/>
  <c r="R98" i="4"/>
  <c r="P98" i="4"/>
  <c r="BI94" i="4"/>
  <c r="BH94" i="4"/>
  <c r="BG94" i="4"/>
  <c r="BF94" i="4"/>
  <c r="T94" i="4"/>
  <c r="R94" i="4"/>
  <c r="P94" i="4"/>
  <c r="BI91" i="4"/>
  <c r="BH91" i="4"/>
  <c r="BG91" i="4"/>
  <c r="BF91" i="4"/>
  <c r="T91" i="4"/>
  <c r="R91" i="4"/>
  <c r="P91" i="4"/>
  <c r="BI88" i="4"/>
  <c r="BH88" i="4"/>
  <c r="BG88" i="4"/>
  <c r="BF88" i="4"/>
  <c r="T88" i="4"/>
  <c r="R88" i="4"/>
  <c r="P88" i="4"/>
  <c r="BI85" i="4"/>
  <c r="BH85" i="4"/>
  <c r="BG85" i="4"/>
  <c r="BF85" i="4"/>
  <c r="T85" i="4"/>
  <c r="R85" i="4"/>
  <c r="P85" i="4"/>
  <c r="F78" i="4"/>
  <c r="F76" i="4"/>
  <c r="E74" i="4"/>
  <c r="F54" i="4"/>
  <c r="F52" i="4"/>
  <c r="E50" i="4"/>
  <c r="J24" i="4"/>
  <c r="E24" i="4"/>
  <c r="J79" i="4"/>
  <c r="J23" i="4"/>
  <c r="J21" i="4"/>
  <c r="E21" i="4"/>
  <c r="J78" i="4"/>
  <c r="J20" i="4"/>
  <c r="J18" i="4"/>
  <c r="E18" i="4"/>
  <c r="F79" i="4"/>
  <c r="J17" i="4"/>
  <c r="J12" i="4"/>
  <c r="J76" i="4" s="1"/>
  <c r="E7" i="4"/>
  <c r="E48" i="4"/>
  <c r="J37" i="3"/>
  <c r="J36" i="3"/>
  <c r="AY56" i="1"/>
  <c r="J35" i="3"/>
  <c r="AX56" i="1" s="1"/>
  <c r="BI125" i="3"/>
  <c r="BH125" i="3"/>
  <c r="BG125" i="3"/>
  <c r="BF125" i="3"/>
  <c r="T125" i="3"/>
  <c r="R125" i="3"/>
  <c r="P125" i="3"/>
  <c r="BI121" i="3"/>
  <c r="BH121" i="3"/>
  <c r="BG121" i="3"/>
  <c r="BF121" i="3"/>
  <c r="T121" i="3"/>
  <c r="R121" i="3"/>
  <c r="P121" i="3"/>
  <c r="BI117" i="3"/>
  <c r="BH117" i="3"/>
  <c r="BG117" i="3"/>
  <c r="BF117" i="3"/>
  <c r="T117" i="3"/>
  <c r="R117" i="3"/>
  <c r="P117" i="3"/>
  <c r="BI113" i="3"/>
  <c r="BH113" i="3"/>
  <c r="BG113" i="3"/>
  <c r="BF113" i="3"/>
  <c r="T113" i="3"/>
  <c r="R113" i="3"/>
  <c r="P113" i="3"/>
  <c r="BI110" i="3"/>
  <c r="BH110" i="3"/>
  <c r="BG110" i="3"/>
  <c r="BF110" i="3"/>
  <c r="T110" i="3"/>
  <c r="R110" i="3"/>
  <c r="P110" i="3"/>
  <c r="BI106" i="3"/>
  <c r="BH106" i="3"/>
  <c r="BG106" i="3"/>
  <c r="BF106" i="3"/>
  <c r="T106" i="3"/>
  <c r="R106" i="3"/>
  <c r="P106" i="3"/>
  <c r="BI101" i="3"/>
  <c r="BH101" i="3"/>
  <c r="BG101" i="3"/>
  <c r="BF101" i="3"/>
  <c r="T101" i="3"/>
  <c r="R101" i="3"/>
  <c r="P101" i="3"/>
  <c r="BI96" i="3"/>
  <c r="BH96" i="3"/>
  <c r="BG96" i="3"/>
  <c r="BF96" i="3"/>
  <c r="T96" i="3"/>
  <c r="R96" i="3"/>
  <c r="P96" i="3"/>
  <c r="BI93" i="3"/>
  <c r="BH93" i="3"/>
  <c r="BG93" i="3"/>
  <c r="BF93" i="3"/>
  <c r="T93" i="3"/>
  <c r="R93" i="3"/>
  <c r="P93" i="3"/>
  <c r="BI89" i="3"/>
  <c r="BH89" i="3"/>
  <c r="BG89" i="3"/>
  <c r="BF89" i="3"/>
  <c r="T89" i="3"/>
  <c r="R89" i="3"/>
  <c r="P89" i="3"/>
  <c r="BI85" i="3"/>
  <c r="BH85" i="3"/>
  <c r="BG85" i="3"/>
  <c r="BF85" i="3"/>
  <c r="T85" i="3"/>
  <c r="R85" i="3"/>
  <c r="P85" i="3"/>
  <c r="F78" i="3"/>
  <c r="F76" i="3"/>
  <c r="E74" i="3"/>
  <c r="F54" i="3"/>
  <c r="F52" i="3"/>
  <c r="E50" i="3"/>
  <c r="J24" i="3"/>
  <c r="E24" i="3"/>
  <c r="J55" i="3"/>
  <c r="J23" i="3"/>
  <c r="J21" i="3"/>
  <c r="E21" i="3"/>
  <c r="J78" i="3"/>
  <c r="J20" i="3"/>
  <c r="J18" i="3"/>
  <c r="E18" i="3"/>
  <c r="F79" i="3"/>
  <c r="J17" i="3"/>
  <c r="J12" i="3"/>
  <c r="J52" i="3"/>
  <c r="E7" i="3"/>
  <c r="E48" i="3"/>
  <c r="J37" i="2"/>
  <c r="J36" i="2"/>
  <c r="AY55" i="1"/>
  <c r="J35" i="2"/>
  <c r="AX55" i="1" s="1"/>
  <c r="BI692" i="2"/>
  <c r="BH692" i="2"/>
  <c r="BG692" i="2"/>
  <c r="BF692" i="2"/>
  <c r="T692" i="2"/>
  <c r="R692" i="2"/>
  <c r="P692" i="2"/>
  <c r="BI690" i="2"/>
  <c r="BH690" i="2"/>
  <c r="BG690" i="2"/>
  <c r="BF690" i="2"/>
  <c r="T690" i="2"/>
  <c r="R690" i="2"/>
  <c r="P690" i="2"/>
  <c r="BI688" i="2"/>
  <c r="BH688" i="2"/>
  <c r="BG688" i="2"/>
  <c r="BF688" i="2"/>
  <c r="T688" i="2"/>
  <c r="R688" i="2"/>
  <c r="P688" i="2"/>
  <c r="BI686" i="2"/>
  <c r="BH686" i="2"/>
  <c r="BG686" i="2"/>
  <c r="BF686" i="2"/>
  <c r="T686" i="2"/>
  <c r="R686" i="2"/>
  <c r="P686" i="2"/>
  <c r="BI684" i="2"/>
  <c r="BH684" i="2"/>
  <c r="BG684" i="2"/>
  <c r="BF684" i="2"/>
  <c r="T684" i="2"/>
  <c r="R684" i="2"/>
  <c r="P684" i="2"/>
  <c r="BI682" i="2"/>
  <c r="BH682" i="2"/>
  <c r="BG682" i="2"/>
  <c r="BF682" i="2"/>
  <c r="T682" i="2"/>
  <c r="R682" i="2"/>
  <c r="P682" i="2"/>
  <c r="BI680" i="2"/>
  <c r="BH680" i="2"/>
  <c r="BG680" i="2"/>
  <c r="BF680" i="2"/>
  <c r="T680" i="2"/>
  <c r="R680" i="2"/>
  <c r="P680" i="2"/>
  <c r="BI678" i="2"/>
  <c r="BH678" i="2"/>
  <c r="BG678" i="2"/>
  <c r="BF678" i="2"/>
  <c r="T678" i="2"/>
  <c r="R678" i="2"/>
  <c r="P678" i="2"/>
  <c r="BI676" i="2"/>
  <c r="BH676" i="2"/>
  <c r="BG676" i="2"/>
  <c r="BF676" i="2"/>
  <c r="T676" i="2"/>
  <c r="R676" i="2"/>
  <c r="P676" i="2"/>
  <c r="BI674" i="2"/>
  <c r="BH674" i="2"/>
  <c r="BG674" i="2"/>
  <c r="BF674" i="2"/>
  <c r="T674" i="2"/>
  <c r="R674" i="2"/>
  <c r="P674" i="2"/>
  <c r="BI672" i="2"/>
  <c r="BH672" i="2"/>
  <c r="BG672" i="2"/>
  <c r="BF672" i="2"/>
  <c r="T672" i="2"/>
  <c r="R672" i="2"/>
  <c r="P672" i="2"/>
  <c r="BI670" i="2"/>
  <c r="BH670" i="2"/>
  <c r="BG670" i="2"/>
  <c r="BF670" i="2"/>
  <c r="T670" i="2"/>
  <c r="R670" i="2"/>
  <c r="P670" i="2"/>
  <c r="BI668" i="2"/>
  <c r="BH668" i="2"/>
  <c r="BG668" i="2"/>
  <c r="BF668" i="2"/>
  <c r="T668" i="2"/>
  <c r="R668" i="2"/>
  <c r="P668" i="2"/>
  <c r="BI666" i="2"/>
  <c r="BH666" i="2"/>
  <c r="BG666" i="2"/>
  <c r="BF666" i="2"/>
  <c r="T666" i="2"/>
  <c r="R666" i="2"/>
  <c r="P666" i="2"/>
  <c r="BI664" i="2"/>
  <c r="BH664" i="2"/>
  <c r="BG664" i="2"/>
  <c r="BF664" i="2"/>
  <c r="T664" i="2"/>
  <c r="R664" i="2"/>
  <c r="P664" i="2"/>
  <c r="BI662" i="2"/>
  <c r="BH662" i="2"/>
  <c r="BG662" i="2"/>
  <c r="BF662" i="2"/>
  <c r="T662" i="2"/>
  <c r="R662" i="2"/>
  <c r="P662" i="2"/>
  <c r="BI660" i="2"/>
  <c r="BH660" i="2"/>
  <c r="BG660" i="2"/>
  <c r="BF660" i="2"/>
  <c r="T660" i="2"/>
  <c r="R660" i="2"/>
  <c r="P660" i="2"/>
  <c r="BI658" i="2"/>
  <c r="BH658" i="2"/>
  <c r="BG658" i="2"/>
  <c r="BF658" i="2"/>
  <c r="T658" i="2"/>
  <c r="R658" i="2"/>
  <c r="P658" i="2"/>
  <c r="BI656" i="2"/>
  <c r="BH656" i="2"/>
  <c r="BG656" i="2"/>
  <c r="BF656" i="2"/>
  <c r="T656" i="2"/>
  <c r="R656" i="2"/>
  <c r="P656" i="2"/>
  <c r="BI654" i="2"/>
  <c r="BH654" i="2"/>
  <c r="BG654" i="2"/>
  <c r="BF654" i="2"/>
  <c r="T654" i="2"/>
  <c r="R654" i="2"/>
  <c r="P654" i="2"/>
  <c r="BI652" i="2"/>
  <c r="BH652" i="2"/>
  <c r="BG652" i="2"/>
  <c r="BF652" i="2"/>
  <c r="T652" i="2"/>
  <c r="R652" i="2"/>
  <c r="P652" i="2"/>
  <c r="BI650" i="2"/>
  <c r="BH650" i="2"/>
  <c r="BG650" i="2"/>
  <c r="BF650" i="2"/>
  <c r="T650" i="2"/>
  <c r="R650" i="2"/>
  <c r="P650" i="2"/>
  <c r="BI648" i="2"/>
  <c r="BH648" i="2"/>
  <c r="BG648" i="2"/>
  <c r="BF648" i="2"/>
  <c r="T648" i="2"/>
  <c r="R648" i="2"/>
  <c r="P648" i="2"/>
  <c r="BI646" i="2"/>
  <c r="BH646" i="2"/>
  <c r="BG646" i="2"/>
  <c r="BF646" i="2"/>
  <c r="T646" i="2"/>
  <c r="R646" i="2"/>
  <c r="P646" i="2"/>
  <c r="BI644" i="2"/>
  <c r="BH644" i="2"/>
  <c r="BG644" i="2"/>
  <c r="BF644" i="2"/>
  <c r="T644" i="2"/>
  <c r="R644" i="2"/>
  <c r="P644" i="2"/>
  <c r="BI642" i="2"/>
  <c r="BH642" i="2"/>
  <c r="BG642" i="2"/>
  <c r="BF642" i="2"/>
  <c r="T642" i="2"/>
  <c r="R642" i="2"/>
  <c r="P642" i="2"/>
  <c r="BI640" i="2"/>
  <c r="BH640" i="2"/>
  <c r="BG640" i="2"/>
  <c r="BF640" i="2"/>
  <c r="T640" i="2"/>
  <c r="R640" i="2"/>
  <c r="P640" i="2"/>
  <c r="BI638" i="2"/>
  <c r="BH638" i="2"/>
  <c r="BG638" i="2"/>
  <c r="BF638" i="2"/>
  <c r="T638" i="2"/>
  <c r="R638" i="2"/>
  <c r="P638" i="2"/>
  <c r="BI636" i="2"/>
  <c r="BH636" i="2"/>
  <c r="BG636" i="2"/>
  <c r="BF636" i="2"/>
  <c r="T636" i="2"/>
  <c r="R636" i="2"/>
  <c r="P636" i="2"/>
  <c r="BI634" i="2"/>
  <c r="BH634" i="2"/>
  <c r="BG634" i="2"/>
  <c r="BF634" i="2"/>
  <c r="T634" i="2"/>
  <c r="R634" i="2"/>
  <c r="P634" i="2"/>
  <c r="BI632" i="2"/>
  <c r="BH632" i="2"/>
  <c r="BG632" i="2"/>
  <c r="BF632" i="2"/>
  <c r="T632" i="2"/>
  <c r="R632" i="2"/>
  <c r="P632" i="2"/>
  <c r="BI630" i="2"/>
  <c r="BH630" i="2"/>
  <c r="BG630" i="2"/>
  <c r="BF630" i="2"/>
  <c r="T630" i="2"/>
  <c r="R630" i="2"/>
  <c r="P630" i="2"/>
  <c r="BI628" i="2"/>
  <c r="BH628" i="2"/>
  <c r="BG628" i="2"/>
  <c r="BF628" i="2"/>
  <c r="T628" i="2"/>
  <c r="R628" i="2"/>
  <c r="P628" i="2"/>
  <c r="BI626" i="2"/>
  <c r="BH626" i="2"/>
  <c r="BG626" i="2"/>
  <c r="BF626" i="2"/>
  <c r="T626" i="2"/>
  <c r="R626" i="2"/>
  <c r="P626" i="2"/>
  <c r="BI624" i="2"/>
  <c r="BH624" i="2"/>
  <c r="BG624" i="2"/>
  <c r="BF624" i="2"/>
  <c r="T624" i="2"/>
  <c r="R624" i="2"/>
  <c r="P624" i="2"/>
  <c r="BI622" i="2"/>
  <c r="BH622" i="2"/>
  <c r="BG622" i="2"/>
  <c r="BF622" i="2"/>
  <c r="T622" i="2"/>
  <c r="R622" i="2"/>
  <c r="P622" i="2"/>
  <c r="BI620" i="2"/>
  <c r="BH620" i="2"/>
  <c r="BG620" i="2"/>
  <c r="BF620" i="2"/>
  <c r="T620" i="2"/>
  <c r="R620" i="2"/>
  <c r="P620" i="2"/>
  <c r="BI618" i="2"/>
  <c r="BH618" i="2"/>
  <c r="BG618" i="2"/>
  <c r="BF618" i="2"/>
  <c r="T618" i="2"/>
  <c r="R618" i="2"/>
  <c r="P618" i="2"/>
  <c r="BI616" i="2"/>
  <c r="BH616" i="2"/>
  <c r="BG616" i="2"/>
  <c r="BF616" i="2"/>
  <c r="T616" i="2"/>
  <c r="R616" i="2"/>
  <c r="P616" i="2"/>
  <c r="BI614" i="2"/>
  <c r="BH614" i="2"/>
  <c r="BG614" i="2"/>
  <c r="BF614" i="2"/>
  <c r="T614" i="2"/>
  <c r="R614" i="2"/>
  <c r="P614" i="2"/>
  <c r="BI612" i="2"/>
  <c r="BH612" i="2"/>
  <c r="BG612" i="2"/>
  <c r="BF612" i="2"/>
  <c r="T612" i="2"/>
  <c r="R612" i="2"/>
  <c r="P612" i="2"/>
  <c r="BI610" i="2"/>
  <c r="BH610" i="2"/>
  <c r="BG610" i="2"/>
  <c r="BF610" i="2"/>
  <c r="T610" i="2"/>
  <c r="R610" i="2"/>
  <c r="P610" i="2"/>
  <c r="BI608" i="2"/>
  <c r="BH608" i="2"/>
  <c r="BG608" i="2"/>
  <c r="BF608" i="2"/>
  <c r="T608" i="2"/>
  <c r="R608" i="2"/>
  <c r="P608" i="2"/>
  <c r="BI606" i="2"/>
  <c r="BH606" i="2"/>
  <c r="BG606" i="2"/>
  <c r="BF606" i="2"/>
  <c r="T606" i="2"/>
  <c r="R606" i="2"/>
  <c r="P606" i="2"/>
  <c r="BI599" i="2"/>
  <c r="BH599" i="2"/>
  <c r="BG599" i="2"/>
  <c r="BF599" i="2"/>
  <c r="T599" i="2"/>
  <c r="R599" i="2"/>
  <c r="P599" i="2"/>
  <c r="BI591" i="2"/>
  <c r="BH591" i="2"/>
  <c r="BG591" i="2"/>
  <c r="BF591" i="2"/>
  <c r="T591" i="2"/>
  <c r="R591" i="2"/>
  <c r="P591" i="2"/>
  <c r="BI586" i="2"/>
  <c r="BH586" i="2"/>
  <c r="BG586" i="2"/>
  <c r="BF586" i="2"/>
  <c r="T586" i="2"/>
  <c r="R586" i="2"/>
  <c r="P586" i="2"/>
  <c r="BI580" i="2"/>
  <c r="BH580" i="2"/>
  <c r="BG580" i="2"/>
  <c r="BF580" i="2"/>
  <c r="T580" i="2"/>
  <c r="R580" i="2"/>
  <c r="P580" i="2"/>
  <c r="BI573" i="2"/>
  <c r="BH573" i="2"/>
  <c r="BG573" i="2"/>
  <c r="BF573" i="2"/>
  <c r="T573" i="2"/>
  <c r="R573" i="2"/>
  <c r="P573" i="2"/>
  <c r="BI562" i="2"/>
  <c r="BH562" i="2"/>
  <c r="BG562" i="2"/>
  <c r="BF562" i="2"/>
  <c r="T562" i="2"/>
  <c r="R562" i="2"/>
  <c r="P562" i="2"/>
  <c r="BI556" i="2"/>
  <c r="BH556" i="2"/>
  <c r="BG556" i="2"/>
  <c r="BF556" i="2"/>
  <c r="T556" i="2"/>
  <c r="R556" i="2"/>
  <c r="P556" i="2"/>
  <c r="BI550" i="2"/>
  <c r="BH550" i="2"/>
  <c r="BG550" i="2"/>
  <c r="BF550" i="2"/>
  <c r="T550" i="2"/>
  <c r="R550" i="2"/>
  <c r="P550" i="2"/>
  <c r="BI539" i="2"/>
  <c r="BH539" i="2"/>
  <c r="BG539" i="2"/>
  <c r="BF539" i="2"/>
  <c r="T539" i="2"/>
  <c r="R539" i="2"/>
  <c r="P539" i="2"/>
  <c r="BI533" i="2"/>
  <c r="BH533" i="2"/>
  <c r="BG533" i="2"/>
  <c r="BF533" i="2"/>
  <c r="T533" i="2"/>
  <c r="R533" i="2"/>
  <c r="P533" i="2"/>
  <c r="BI527" i="2"/>
  <c r="BH527" i="2"/>
  <c r="BG527" i="2"/>
  <c r="BF527" i="2"/>
  <c r="T527" i="2"/>
  <c r="R527" i="2"/>
  <c r="P527" i="2"/>
  <c r="BI522" i="2"/>
  <c r="BH522" i="2"/>
  <c r="BG522" i="2"/>
  <c r="BF522" i="2"/>
  <c r="T522" i="2"/>
  <c r="R522" i="2"/>
  <c r="P522" i="2"/>
  <c r="BI516" i="2"/>
  <c r="BH516" i="2"/>
  <c r="BG516" i="2"/>
  <c r="BF516" i="2"/>
  <c r="T516" i="2"/>
  <c r="R516" i="2"/>
  <c r="P516" i="2"/>
  <c r="BI511" i="2"/>
  <c r="BH511" i="2"/>
  <c r="BG511" i="2"/>
  <c r="BF511" i="2"/>
  <c r="T511" i="2"/>
  <c r="R511" i="2"/>
  <c r="P511" i="2"/>
  <c r="BI505" i="2"/>
  <c r="BH505" i="2"/>
  <c r="BG505" i="2"/>
  <c r="BF505" i="2"/>
  <c r="T505" i="2"/>
  <c r="R505" i="2"/>
  <c r="P505" i="2"/>
  <c r="BI499" i="2"/>
  <c r="BH499" i="2"/>
  <c r="BG499" i="2"/>
  <c r="BF499" i="2"/>
  <c r="T499" i="2"/>
  <c r="R499" i="2"/>
  <c r="P499" i="2"/>
  <c r="BI494" i="2"/>
  <c r="BH494" i="2"/>
  <c r="BG494" i="2"/>
  <c r="BF494" i="2"/>
  <c r="T494" i="2"/>
  <c r="R494" i="2"/>
  <c r="P494" i="2"/>
  <c r="BI481" i="2"/>
  <c r="BH481" i="2"/>
  <c r="BG481" i="2"/>
  <c r="BF481" i="2"/>
  <c r="T481" i="2"/>
  <c r="R481" i="2"/>
  <c r="P481" i="2"/>
  <c r="BI473" i="2"/>
  <c r="BH473" i="2"/>
  <c r="BG473" i="2"/>
  <c r="BF473" i="2"/>
  <c r="T473" i="2"/>
  <c r="R473" i="2"/>
  <c r="P473" i="2"/>
  <c r="BI468" i="2"/>
  <c r="BH468" i="2"/>
  <c r="BG468" i="2"/>
  <c r="BF468" i="2"/>
  <c r="T468" i="2"/>
  <c r="R468" i="2"/>
  <c r="P468" i="2"/>
  <c r="BI462" i="2"/>
  <c r="BH462" i="2"/>
  <c r="BG462" i="2"/>
  <c r="BF462" i="2"/>
  <c r="T462" i="2"/>
  <c r="R462" i="2"/>
  <c r="P462" i="2"/>
  <c r="BI448" i="2"/>
  <c r="BH448" i="2"/>
  <c r="BG448" i="2"/>
  <c r="BF448" i="2"/>
  <c r="T448" i="2"/>
  <c r="R448" i="2"/>
  <c r="P448" i="2"/>
  <c r="BI445" i="2"/>
  <c r="BH445" i="2"/>
  <c r="BG445" i="2"/>
  <c r="BF445" i="2"/>
  <c r="T445" i="2"/>
  <c r="R445" i="2"/>
  <c r="P445" i="2"/>
  <c r="BI442" i="2"/>
  <c r="BH442" i="2"/>
  <c r="BG442" i="2"/>
  <c r="BF442" i="2"/>
  <c r="T442" i="2"/>
  <c r="R442" i="2"/>
  <c r="P442" i="2"/>
  <c r="BI440" i="2"/>
  <c r="BH440" i="2"/>
  <c r="BG440" i="2"/>
  <c r="BF440" i="2"/>
  <c r="T440" i="2"/>
  <c r="R440" i="2"/>
  <c r="P440" i="2"/>
  <c r="BI437" i="2"/>
  <c r="BH437" i="2"/>
  <c r="BG437" i="2"/>
  <c r="BF437" i="2"/>
  <c r="T437" i="2"/>
  <c r="R437" i="2"/>
  <c r="P437" i="2"/>
  <c r="BI435" i="2"/>
  <c r="BH435" i="2"/>
  <c r="BG435" i="2"/>
  <c r="BF435" i="2"/>
  <c r="T435" i="2"/>
  <c r="R435" i="2"/>
  <c r="P435" i="2"/>
  <c r="BI431" i="2"/>
  <c r="BH431" i="2"/>
  <c r="BG431" i="2"/>
  <c r="BF431" i="2"/>
  <c r="T431" i="2"/>
  <c r="R431" i="2"/>
  <c r="P431" i="2"/>
  <c r="BI428" i="2"/>
  <c r="BH428" i="2"/>
  <c r="BG428" i="2"/>
  <c r="BF428" i="2"/>
  <c r="T428" i="2"/>
  <c r="R428" i="2"/>
  <c r="P428" i="2"/>
  <c r="BI424" i="2"/>
  <c r="BH424" i="2"/>
  <c r="BG424" i="2"/>
  <c r="BF424" i="2"/>
  <c r="T424" i="2"/>
  <c r="R424" i="2"/>
  <c r="P424" i="2"/>
  <c r="BI421" i="2"/>
  <c r="BH421" i="2"/>
  <c r="BG421" i="2"/>
  <c r="BF421" i="2"/>
  <c r="T421" i="2"/>
  <c r="R421" i="2"/>
  <c r="P421" i="2"/>
  <c r="BI418" i="2"/>
  <c r="BH418" i="2"/>
  <c r="BG418" i="2"/>
  <c r="BF418" i="2"/>
  <c r="T418" i="2"/>
  <c r="R418" i="2"/>
  <c r="P418" i="2"/>
  <c r="BI414" i="2"/>
  <c r="BH414" i="2"/>
  <c r="BG414" i="2"/>
  <c r="BF414" i="2"/>
  <c r="T414" i="2"/>
  <c r="R414" i="2"/>
  <c r="P414" i="2"/>
  <c r="BI410" i="2"/>
  <c r="BH410" i="2"/>
  <c r="BG410" i="2"/>
  <c r="BF410" i="2"/>
  <c r="T410" i="2"/>
  <c r="R410" i="2"/>
  <c r="P410" i="2"/>
  <c r="BI407" i="2"/>
  <c r="BH407" i="2"/>
  <c r="BG407" i="2"/>
  <c r="BF407" i="2"/>
  <c r="T407" i="2"/>
  <c r="R407" i="2"/>
  <c r="P407" i="2"/>
  <c r="BI405" i="2"/>
  <c r="BH405" i="2"/>
  <c r="BG405" i="2"/>
  <c r="BF405" i="2"/>
  <c r="T405" i="2"/>
  <c r="R405" i="2"/>
  <c r="P405" i="2"/>
  <c r="BI403" i="2"/>
  <c r="BH403" i="2"/>
  <c r="BG403" i="2"/>
  <c r="BF403" i="2"/>
  <c r="T403" i="2"/>
  <c r="R403" i="2"/>
  <c r="P403" i="2"/>
  <c r="BI401" i="2"/>
  <c r="BH401" i="2"/>
  <c r="BG401" i="2"/>
  <c r="BF401" i="2"/>
  <c r="T401" i="2"/>
  <c r="R401" i="2"/>
  <c r="P401" i="2"/>
  <c r="BI399" i="2"/>
  <c r="BH399" i="2"/>
  <c r="BG399" i="2"/>
  <c r="BF399" i="2"/>
  <c r="T399" i="2"/>
  <c r="R399" i="2"/>
  <c r="P399" i="2"/>
  <c r="BI396" i="2"/>
  <c r="BH396" i="2"/>
  <c r="BG396" i="2"/>
  <c r="BF396" i="2"/>
  <c r="T396" i="2"/>
  <c r="R396" i="2"/>
  <c r="P396" i="2"/>
  <c r="BI394" i="2"/>
  <c r="BH394" i="2"/>
  <c r="BG394" i="2"/>
  <c r="BF394" i="2"/>
  <c r="T394" i="2"/>
  <c r="R394" i="2"/>
  <c r="P394" i="2"/>
  <c r="BI392" i="2"/>
  <c r="BH392" i="2"/>
  <c r="BG392" i="2"/>
  <c r="BF392" i="2"/>
  <c r="T392" i="2"/>
  <c r="R392" i="2"/>
  <c r="P392" i="2"/>
  <c r="BI390" i="2"/>
  <c r="BH390" i="2"/>
  <c r="BG390" i="2"/>
  <c r="BF390" i="2"/>
  <c r="T390" i="2"/>
  <c r="R390" i="2"/>
  <c r="P390" i="2"/>
  <c r="BI388" i="2"/>
  <c r="BH388" i="2"/>
  <c r="BG388" i="2"/>
  <c r="BF388" i="2"/>
  <c r="T388" i="2"/>
  <c r="R388" i="2"/>
  <c r="P388" i="2"/>
  <c r="BI385" i="2"/>
  <c r="BH385" i="2"/>
  <c r="BG385" i="2"/>
  <c r="BF385" i="2"/>
  <c r="T385" i="2"/>
  <c r="R385" i="2"/>
  <c r="P385" i="2"/>
  <c r="BI380" i="2"/>
  <c r="BH380" i="2"/>
  <c r="BG380" i="2"/>
  <c r="BF380" i="2"/>
  <c r="T380" i="2"/>
  <c r="R380" i="2"/>
  <c r="P380" i="2"/>
  <c r="BI376" i="2"/>
  <c r="BH376" i="2"/>
  <c r="BG376" i="2"/>
  <c r="BF376" i="2"/>
  <c r="T376" i="2"/>
  <c r="R376" i="2"/>
  <c r="P376" i="2"/>
  <c r="BI372" i="2"/>
  <c r="BH372" i="2"/>
  <c r="BG372" i="2"/>
  <c r="BF372" i="2"/>
  <c r="T372" i="2"/>
  <c r="R372" i="2"/>
  <c r="P372" i="2"/>
  <c r="BI366" i="2"/>
  <c r="BH366" i="2"/>
  <c r="BG366" i="2"/>
  <c r="BF366" i="2"/>
  <c r="T366" i="2"/>
  <c r="R366" i="2"/>
  <c r="P366" i="2"/>
  <c r="BI360" i="2"/>
  <c r="BH360" i="2"/>
  <c r="BG360" i="2"/>
  <c r="BF360" i="2"/>
  <c r="T360" i="2"/>
  <c r="R360" i="2"/>
  <c r="P360" i="2"/>
  <c r="BI357" i="2"/>
  <c r="BH357" i="2"/>
  <c r="BG357" i="2"/>
  <c r="BF357" i="2"/>
  <c r="T357" i="2"/>
  <c r="R357" i="2"/>
  <c r="P357" i="2"/>
  <c r="BI352" i="2"/>
  <c r="BH352" i="2"/>
  <c r="BG352" i="2"/>
  <c r="BF352" i="2"/>
  <c r="T352" i="2"/>
  <c r="R352" i="2"/>
  <c r="P352" i="2"/>
  <c r="BI347" i="2"/>
  <c r="BH347" i="2"/>
  <c r="BG347" i="2"/>
  <c r="BF347" i="2"/>
  <c r="T347" i="2"/>
  <c r="R347" i="2"/>
  <c r="P347" i="2"/>
  <c r="BI339" i="2"/>
  <c r="BH339" i="2"/>
  <c r="BG339" i="2"/>
  <c r="BF339" i="2"/>
  <c r="T339" i="2"/>
  <c r="R339" i="2"/>
  <c r="P339" i="2"/>
  <c r="BI332" i="2"/>
  <c r="BH332" i="2"/>
  <c r="BG332" i="2"/>
  <c r="BF332" i="2"/>
  <c r="T332" i="2"/>
  <c r="R332" i="2"/>
  <c r="P332" i="2"/>
  <c r="BI323" i="2"/>
  <c r="BH323" i="2"/>
  <c r="BG323" i="2"/>
  <c r="BF323" i="2"/>
  <c r="T323" i="2"/>
  <c r="R323" i="2"/>
  <c r="P323" i="2"/>
  <c r="BI319" i="2"/>
  <c r="BH319" i="2"/>
  <c r="BG319" i="2"/>
  <c r="BF319" i="2"/>
  <c r="T319" i="2"/>
  <c r="R319" i="2"/>
  <c r="P319" i="2"/>
  <c r="BI315" i="2"/>
  <c r="BH315" i="2"/>
  <c r="BG315" i="2"/>
  <c r="BF315" i="2"/>
  <c r="T315" i="2"/>
  <c r="R315" i="2"/>
  <c r="P315" i="2"/>
  <c r="BI311" i="2"/>
  <c r="BH311" i="2"/>
  <c r="BG311" i="2"/>
  <c r="BF311" i="2"/>
  <c r="T311" i="2"/>
  <c r="R311" i="2"/>
  <c r="P311" i="2"/>
  <c r="BI307" i="2"/>
  <c r="BH307" i="2"/>
  <c r="BG307" i="2"/>
  <c r="BF307" i="2"/>
  <c r="T307" i="2"/>
  <c r="R307" i="2"/>
  <c r="P307" i="2"/>
  <c r="BI300" i="2"/>
  <c r="BH300" i="2"/>
  <c r="BG300" i="2"/>
  <c r="BF300" i="2"/>
  <c r="T300" i="2"/>
  <c r="R300" i="2"/>
  <c r="P300" i="2"/>
  <c r="BI293" i="2"/>
  <c r="BH293" i="2"/>
  <c r="BG293" i="2"/>
  <c r="BF293" i="2"/>
  <c r="T293" i="2"/>
  <c r="R293" i="2"/>
  <c r="P293" i="2"/>
  <c r="BI287" i="2"/>
  <c r="BH287" i="2"/>
  <c r="BG287" i="2"/>
  <c r="BF287" i="2"/>
  <c r="T287" i="2"/>
  <c r="R287" i="2"/>
  <c r="P287" i="2"/>
  <c r="BI276" i="2"/>
  <c r="BH276" i="2"/>
  <c r="BG276" i="2"/>
  <c r="BF276" i="2"/>
  <c r="T276" i="2"/>
  <c r="R276" i="2"/>
  <c r="P276" i="2"/>
  <c r="BI273" i="2"/>
  <c r="BH273" i="2"/>
  <c r="BG273" i="2"/>
  <c r="BF273" i="2"/>
  <c r="T273" i="2"/>
  <c r="R273" i="2"/>
  <c r="P273" i="2"/>
  <c r="BI269" i="2"/>
  <c r="BH269" i="2"/>
  <c r="BG269" i="2"/>
  <c r="BF269" i="2"/>
  <c r="T269" i="2"/>
  <c r="R269" i="2"/>
  <c r="P269" i="2"/>
  <c r="BI258" i="2"/>
  <c r="BH258" i="2"/>
  <c r="BG258" i="2"/>
  <c r="BF258" i="2"/>
  <c r="T258" i="2"/>
  <c r="R258" i="2"/>
  <c r="P258" i="2"/>
  <c r="BI254" i="2"/>
  <c r="BH254" i="2"/>
  <c r="BG254" i="2"/>
  <c r="BF254" i="2"/>
  <c r="T254" i="2"/>
  <c r="R254" i="2"/>
  <c r="P254" i="2"/>
  <c r="BI247" i="2"/>
  <c r="BH247" i="2"/>
  <c r="BG247" i="2"/>
  <c r="BF247" i="2"/>
  <c r="T247" i="2"/>
  <c r="R247" i="2"/>
  <c r="P247" i="2"/>
  <c r="BI234" i="2"/>
  <c r="BH234" i="2"/>
  <c r="BG234" i="2"/>
  <c r="BF234" i="2"/>
  <c r="T234" i="2"/>
  <c r="R234" i="2"/>
  <c r="P234" i="2"/>
  <c r="BI231" i="2"/>
  <c r="BH231" i="2"/>
  <c r="BG231" i="2"/>
  <c r="BF231" i="2"/>
  <c r="T231" i="2"/>
  <c r="R231" i="2"/>
  <c r="P231" i="2"/>
  <c r="BI229" i="2"/>
  <c r="BH229" i="2"/>
  <c r="BG229" i="2"/>
  <c r="BF229" i="2"/>
  <c r="T229" i="2"/>
  <c r="R229" i="2"/>
  <c r="P229" i="2"/>
  <c r="BI224" i="2"/>
  <c r="BH224" i="2"/>
  <c r="BG224" i="2"/>
  <c r="BF224" i="2"/>
  <c r="T224" i="2"/>
  <c r="R224" i="2"/>
  <c r="P224" i="2"/>
  <c r="BI221" i="2"/>
  <c r="BH221" i="2"/>
  <c r="BG221" i="2"/>
  <c r="BF221" i="2"/>
  <c r="T221" i="2"/>
  <c r="R221" i="2"/>
  <c r="P221" i="2"/>
  <c r="BI216" i="2"/>
  <c r="BH216" i="2"/>
  <c r="BG216" i="2"/>
  <c r="BF216" i="2"/>
  <c r="T216" i="2"/>
  <c r="R216" i="2"/>
  <c r="P216" i="2"/>
  <c r="BI211" i="2"/>
  <c r="BH211" i="2"/>
  <c r="BG211" i="2"/>
  <c r="BF211" i="2"/>
  <c r="T211" i="2"/>
  <c r="R211" i="2"/>
  <c r="P211" i="2"/>
  <c r="BI204" i="2"/>
  <c r="BH204" i="2"/>
  <c r="BG204" i="2"/>
  <c r="BF204" i="2"/>
  <c r="T204" i="2"/>
  <c r="R204" i="2"/>
  <c r="P204" i="2"/>
  <c r="BI197" i="2"/>
  <c r="BH197" i="2"/>
  <c r="BG197" i="2"/>
  <c r="BF197" i="2"/>
  <c r="T197" i="2"/>
  <c r="R197" i="2"/>
  <c r="P197" i="2"/>
  <c r="BI190" i="2"/>
  <c r="BH190" i="2"/>
  <c r="BG190" i="2"/>
  <c r="BF190" i="2"/>
  <c r="T190" i="2"/>
  <c r="R190" i="2"/>
  <c r="P190" i="2"/>
  <c r="BI186" i="2"/>
  <c r="BH186" i="2"/>
  <c r="BG186" i="2"/>
  <c r="BF186" i="2"/>
  <c r="T186" i="2"/>
  <c r="R186" i="2"/>
  <c r="P186" i="2"/>
  <c r="BI181" i="2"/>
  <c r="BH181" i="2"/>
  <c r="BG181" i="2"/>
  <c r="BF181" i="2"/>
  <c r="T181" i="2"/>
  <c r="R181" i="2"/>
  <c r="P181" i="2"/>
  <c r="BI176" i="2"/>
  <c r="BH176" i="2"/>
  <c r="BG176" i="2"/>
  <c r="BF176" i="2"/>
  <c r="T176" i="2"/>
  <c r="R176" i="2"/>
  <c r="P176" i="2"/>
  <c r="BI171" i="2"/>
  <c r="BH171" i="2"/>
  <c r="BG171" i="2"/>
  <c r="BF171" i="2"/>
  <c r="T171" i="2"/>
  <c r="R171" i="2"/>
  <c r="P171" i="2"/>
  <c r="BI166" i="2"/>
  <c r="BH166" i="2"/>
  <c r="BG166" i="2"/>
  <c r="BF166" i="2"/>
  <c r="T166" i="2"/>
  <c r="R166" i="2"/>
  <c r="P166" i="2"/>
  <c r="BI162" i="2"/>
  <c r="BH162" i="2"/>
  <c r="BG162" i="2"/>
  <c r="BF162" i="2"/>
  <c r="T162" i="2"/>
  <c r="R162" i="2"/>
  <c r="P162" i="2"/>
  <c r="BI157" i="2"/>
  <c r="BH157" i="2"/>
  <c r="BG157" i="2"/>
  <c r="BF157" i="2"/>
  <c r="T157" i="2"/>
  <c r="R157" i="2"/>
  <c r="P157" i="2"/>
  <c r="BI150" i="2"/>
  <c r="BH150" i="2"/>
  <c r="BG150" i="2"/>
  <c r="BF150" i="2"/>
  <c r="T150" i="2"/>
  <c r="R150" i="2"/>
  <c r="P150" i="2"/>
  <c r="BI143" i="2"/>
  <c r="BH143" i="2"/>
  <c r="BG143" i="2"/>
  <c r="BF143" i="2"/>
  <c r="T143" i="2"/>
  <c r="R143" i="2"/>
  <c r="P143" i="2"/>
  <c r="BI136" i="2"/>
  <c r="BH136" i="2"/>
  <c r="BG136" i="2"/>
  <c r="BF136" i="2"/>
  <c r="T136" i="2"/>
  <c r="R136" i="2"/>
  <c r="P136" i="2"/>
  <c r="BI129" i="2"/>
  <c r="BH129" i="2"/>
  <c r="BG129" i="2"/>
  <c r="BF129" i="2"/>
  <c r="T129" i="2"/>
  <c r="R129" i="2"/>
  <c r="P129" i="2"/>
  <c r="BI122" i="2"/>
  <c r="BH122" i="2"/>
  <c r="BG122" i="2"/>
  <c r="BF122" i="2"/>
  <c r="T122" i="2"/>
  <c r="R122" i="2"/>
  <c r="P122" i="2"/>
  <c r="BI116" i="2"/>
  <c r="BH116" i="2"/>
  <c r="BG116" i="2"/>
  <c r="BF116" i="2"/>
  <c r="T116" i="2"/>
  <c r="R116" i="2"/>
  <c r="P116" i="2"/>
  <c r="BI110" i="2"/>
  <c r="BH110" i="2"/>
  <c r="BG110" i="2"/>
  <c r="BF110" i="2"/>
  <c r="T110" i="2"/>
  <c r="R110" i="2"/>
  <c r="P110" i="2"/>
  <c r="BI104" i="2"/>
  <c r="BH104" i="2"/>
  <c r="BG104" i="2"/>
  <c r="BF104" i="2"/>
  <c r="T104" i="2"/>
  <c r="R104" i="2"/>
  <c r="P104" i="2"/>
  <c r="BI91" i="2"/>
  <c r="BH91" i="2"/>
  <c r="BG91" i="2"/>
  <c r="BF91" i="2"/>
  <c r="T91" i="2"/>
  <c r="R91" i="2"/>
  <c r="P91" i="2"/>
  <c r="BI86" i="2"/>
  <c r="BH86" i="2"/>
  <c r="BG86" i="2"/>
  <c r="BF86" i="2"/>
  <c r="T86" i="2"/>
  <c r="R86" i="2"/>
  <c r="P86" i="2"/>
  <c r="F79" i="2"/>
  <c r="F77" i="2"/>
  <c r="E75" i="2"/>
  <c r="F54" i="2"/>
  <c r="F52" i="2"/>
  <c r="E50" i="2"/>
  <c r="J24" i="2"/>
  <c r="E24" i="2"/>
  <c r="J55" i="2" s="1"/>
  <c r="J23" i="2"/>
  <c r="J21" i="2"/>
  <c r="E21" i="2"/>
  <c r="J79" i="2" s="1"/>
  <c r="J20" i="2"/>
  <c r="J18" i="2"/>
  <c r="E18" i="2"/>
  <c r="F80" i="2" s="1"/>
  <c r="J17" i="2"/>
  <c r="J12" i="2"/>
  <c r="J77" i="2" s="1"/>
  <c r="E7" i="2"/>
  <c r="E73" i="2"/>
  <c r="L50" i="1"/>
  <c r="AM50" i="1"/>
  <c r="AM49" i="1"/>
  <c r="L49" i="1"/>
  <c r="AM47" i="1"/>
  <c r="L47" i="1"/>
  <c r="L45" i="1"/>
  <c r="L44" i="1"/>
  <c r="J110" i="8"/>
  <c r="J101" i="8"/>
  <c r="J88" i="8"/>
  <c r="BK115" i="6"/>
  <c r="J192" i="5"/>
  <c r="BK147" i="5"/>
  <c r="J128" i="5"/>
  <c r="BK111" i="5"/>
  <c r="J102" i="5"/>
  <c r="J208" i="4"/>
  <c r="J172" i="4"/>
  <c r="J147" i="4"/>
  <c r="BK133" i="4"/>
  <c r="J113" i="4"/>
  <c r="BK88" i="4"/>
  <c r="BK93" i="3"/>
  <c r="J650" i="2"/>
  <c r="BK640" i="2"/>
  <c r="J620" i="2"/>
  <c r="J610" i="2"/>
  <c r="J533" i="2"/>
  <c r="BK494" i="2"/>
  <c r="BK440" i="2"/>
  <c r="BK421" i="2"/>
  <c r="J401" i="2"/>
  <c r="J388" i="2"/>
  <c r="BK376" i="2"/>
  <c r="BK323" i="2"/>
  <c r="BK247" i="2"/>
  <c r="J224" i="2"/>
  <c r="BK181" i="2"/>
  <c r="J122" i="2"/>
  <c r="BK86" i="2"/>
  <c r="BK97" i="8"/>
  <c r="BK85" i="8"/>
  <c r="J119" i="6"/>
  <c r="J97" i="6"/>
  <c r="BK168" i="5"/>
  <c r="BK126" i="5"/>
  <c r="BK108" i="5"/>
  <c r="J99" i="5"/>
  <c r="BK208" i="4"/>
  <c r="J175" i="4"/>
  <c r="J158" i="4"/>
  <c r="J142" i="4"/>
  <c r="BK119" i="4"/>
  <c r="BK100" i="4"/>
  <c r="J113" i="3"/>
  <c r="J93" i="3"/>
  <c r="BK682" i="2"/>
  <c r="BK672" i="2"/>
  <c r="J654" i="2"/>
  <c r="BK632" i="2"/>
  <c r="J606" i="2"/>
  <c r="BK573" i="2"/>
  <c r="J481" i="2"/>
  <c r="J431" i="2"/>
  <c r="J405" i="2"/>
  <c r="J372" i="2"/>
  <c r="J332" i="2"/>
  <c r="J287" i="2"/>
  <c r="J85" i="8"/>
  <c r="J111" i="6"/>
  <c r="J195" i="5"/>
  <c r="J162" i="5"/>
  <c r="BK133" i="5"/>
  <c r="J93" i="5"/>
  <c r="J184" i="4"/>
  <c r="BK142" i="4"/>
  <c r="J116" i="4"/>
  <c r="J85" i="4"/>
  <c r="BK110" i="3"/>
  <c r="J678" i="2"/>
  <c r="BK666" i="2"/>
  <c r="BK660" i="2"/>
  <c r="J642" i="2"/>
  <c r="J622" i="2"/>
  <c r="BK614" i="2"/>
  <c r="J562" i="2"/>
  <c r="J511" i="2"/>
  <c r="BK462" i="2"/>
  <c r="J435" i="2"/>
  <c r="J396" i="2"/>
  <c r="BK372" i="2"/>
  <c r="J319" i="2"/>
  <c r="BK234" i="2"/>
  <c r="BK216" i="2"/>
  <c r="BK186" i="2"/>
  <c r="J157" i="2"/>
  <c r="BK122" i="2"/>
  <c r="J684" i="2"/>
  <c r="J674" i="2"/>
  <c r="BK656" i="2"/>
  <c r="BK638" i="2"/>
  <c r="J616" i="2"/>
  <c r="J608" i="2"/>
  <c r="J586" i="2"/>
  <c r="J527" i="2"/>
  <c r="J440" i="2"/>
  <c r="BK424" i="2"/>
  <c r="BK410" i="2"/>
  <c r="BK394" i="2"/>
  <c r="BK366" i="2"/>
  <c r="BK319" i="2"/>
  <c r="J300" i="2"/>
  <c r="J273" i="2"/>
  <c r="J234" i="2"/>
  <c r="BK221" i="2"/>
  <c r="J186" i="2"/>
  <c r="J162" i="2"/>
  <c r="J86" i="2"/>
  <c r="BK110" i="8"/>
  <c r="BK104" i="8"/>
  <c r="BK90" i="8"/>
  <c r="BK119" i="6"/>
  <c r="BK195" i="5"/>
  <c r="J179" i="5"/>
  <c r="J126" i="5"/>
  <c r="J117" i="5"/>
  <c r="BK99" i="5"/>
  <c r="J91" i="5"/>
  <c r="BK203" i="4"/>
  <c r="BK184" i="4"/>
  <c r="BK150" i="4"/>
  <c r="BK137" i="4"/>
  <c r="BK129" i="4"/>
  <c r="J98" i="4"/>
  <c r="J96" i="3"/>
  <c r="BK652" i="2"/>
  <c r="J644" i="2"/>
  <c r="BK624" i="2"/>
  <c r="BK612" i="2"/>
  <c r="BK505" i="2"/>
  <c r="J462" i="2"/>
  <c r="J437" i="2"/>
  <c r="J414" i="2"/>
  <c r="BK392" i="2"/>
  <c r="BK360" i="2"/>
  <c r="BK300" i="2"/>
  <c r="BK254" i="2"/>
  <c r="J204" i="2"/>
  <c r="BK171" i="2"/>
  <c r="J150" i="2"/>
  <c r="J110" i="2"/>
  <c r="J104" i="8"/>
  <c r="BK93" i="8"/>
  <c r="BK88" i="8"/>
  <c r="BK88" i="7"/>
  <c r="BK111" i="6"/>
  <c r="J173" i="5"/>
  <c r="BK128" i="5"/>
  <c r="BK114" i="5"/>
  <c r="BK102" i="5"/>
  <c r="J88" i="5"/>
  <c r="J188" i="4"/>
  <c r="BK167" i="4"/>
  <c r="BK147" i="4"/>
  <c r="J133" i="4"/>
  <c r="BK113" i="4"/>
  <c r="BK98" i="4"/>
  <c r="J106" i="3"/>
  <c r="BK684" i="2"/>
  <c r="J676" i="2"/>
  <c r="J666" i="2"/>
  <c r="J646" i="2"/>
  <c r="BK628" i="2"/>
  <c r="BK591" i="2"/>
  <c r="BK556" i="2"/>
  <c r="J505" i="2"/>
  <c r="J424" i="2"/>
  <c r="J403" i="2"/>
  <c r="J366" i="2"/>
  <c r="J315" i="2"/>
  <c r="BK269" i="2"/>
  <c r="J122" i="6"/>
  <c r="BK85" i="6"/>
  <c r="BK183" i="5"/>
  <c r="BK141" i="5"/>
  <c r="BK96" i="5"/>
  <c r="BK194" i="4"/>
  <c r="J167" i="4"/>
  <c r="J125" i="4"/>
  <c r="BK94" i="4"/>
  <c r="BK117" i="3"/>
  <c r="BK85" i="3"/>
  <c r="J668" i="2"/>
  <c r="J658" i="2"/>
  <c r="J640" i="2"/>
  <c r="J624" i="2"/>
  <c r="BK616" i="2"/>
  <c r="BK580" i="2"/>
  <c r="J516" i="2"/>
  <c r="J473" i="2"/>
  <c r="BK437" i="2"/>
  <c r="J399" i="2"/>
  <c r="BK352" i="2"/>
  <c r="J323" i="2"/>
  <c r="J293" i="2"/>
  <c r="J221" i="2"/>
  <c r="J171" i="2"/>
  <c r="J129" i="2"/>
  <c r="BK91" i="2"/>
  <c r="BK103" i="6"/>
  <c r="J168" i="5"/>
  <c r="J147" i="5"/>
  <c r="J133" i="5"/>
  <c r="J114" i="5"/>
  <c r="J104" i="4"/>
  <c r="BK91" i="4"/>
  <c r="BK121" i="3"/>
  <c r="BK106" i="3"/>
  <c r="J692" i="2"/>
  <c r="BK688" i="2"/>
  <c r="J686" i="2"/>
  <c r="BK676" i="2"/>
  <c r="J660" i="2"/>
  <c r="BK650" i="2"/>
  <c r="J636" i="2"/>
  <c r="J630" i="2"/>
  <c r="BK610" i="2"/>
  <c r="J591" i="2"/>
  <c r="J550" i="2"/>
  <c r="BK473" i="2"/>
  <c r="BK435" i="2"/>
  <c r="BK418" i="2"/>
  <c r="BK401" i="2"/>
  <c r="J392" i="2"/>
  <c r="BK380" i="2"/>
  <c r="BK339" i="2"/>
  <c r="BK293" i="2"/>
  <c r="J258" i="2"/>
  <c r="BK224" i="2"/>
  <c r="BK211" i="2"/>
  <c r="J190" i="2"/>
  <c r="BK157" i="2"/>
  <c r="BK129" i="2"/>
  <c r="J113" i="8"/>
  <c r="BK107" i="8"/>
  <c r="J97" i="8"/>
  <c r="J88" i="7"/>
  <c r="J93" i="6"/>
  <c r="J152" i="5"/>
  <c r="BK136" i="5"/>
  <c r="J120" i="5"/>
  <c r="J105" i="5"/>
  <c r="BK93" i="5"/>
  <c r="J214" i="4"/>
  <c r="BK188" i="4"/>
  <c r="J162" i="4"/>
  <c r="J140" i="4"/>
  <c r="J119" i="4"/>
  <c r="BK104" i="4"/>
  <c r="J85" i="3"/>
  <c r="J648" i="2"/>
  <c r="J628" i="2"/>
  <c r="BK622" i="2"/>
  <c r="J599" i="2"/>
  <c r="BK539" i="2"/>
  <c r="J499" i="2"/>
  <c r="BK442" i="2"/>
  <c r="BK403" i="2"/>
  <c r="J390" i="2"/>
  <c r="J339" i="2"/>
  <c r="J269" i="2"/>
  <c r="J231" i="2"/>
  <c r="BK197" i="2"/>
  <c r="J166" i="2"/>
  <c r="BK136" i="2"/>
  <c r="J91" i="2"/>
  <c r="BK101" i="8"/>
  <c r="J90" i="8"/>
  <c r="J82" i="8"/>
  <c r="J115" i="6"/>
  <c r="BK192" i="5"/>
  <c r="BK144" i="5"/>
  <c r="BK120" i="5"/>
  <c r="J111" i="5"/>
  <c r="BK91" i="5"/>
  <c r="BK85" i="5"/>
  <c r="BK179" i="4"/>
  <c r="J150" i="4"/>
  <c r="BK140" i="4"/>
  <c r="BK135" i="4"/>
  <c r="BK116" i="4"/>
  <c r="J125" i="3"/>
  <c r="BK89" i="3"/>
  <c r="BK678" i="2"/>
  <c r="BK668" i="2"/>
  <c r="BK648" i="2"/>
  <c r="BK630" i="2"/>
  <c r="J580" i="2"/>
  <c r="J522" i="2"/>
  <c r="BK499" i="2"/>
  <c r="J442" i="2"/>
  <c r="BK407" i="2"/>
  <c r="J380" i="2"/>
  <c r="J307" i="2"/>
  <c r="J254" i="2"/>
  <c r="BK84" i="7"/>
  <c r="BK93" i="6"/>
  <c r="BK179" i="5"/>
  <c r="BK156" i="5"/>
  <c r="J123" i="5"/>
  <c r="J203" i="4"/>
  <c r="BK175" i="4"/>
  <c r="J131" i="4"/>
  <c r="J100" i="4"/>
  <c r="BK125" i="3"/>
  <c r="BK96" i="3"/>
  <c r="BK670" i="2"/>
  <c r="J664" i="2"/>
  <c r="J656" i="2"/>
  <c r="BK634" i="2"/>
  <c r="BK618" i="2"/>
  <c r="BK586" i="2"/>
  <c r="J539" i="2"/>
  <c r="BK481" i="2"/>
  <c r="J445" i="2"/>
  <c r="J418" i="2"/>
  <c r="BK385" i="2"/>
  <c r="BK347" i="2"/>
  <c r="J311" i="2"/>
  <c r="J229" i="2"/>
  <c r="J197" i="2"/>
  <c r="BK176" i="2"/>
  <c r="BK150" i="2"/>
  <c r="BK104" i="2"/>
  <c r="J84" i="7"/>
  <c r="J189" i="5"/>
  <c r="BK162" i="5"/>
  <c r="J141" i="5"/>
  <c r="J131" i="5"/>
  <c r="BK125" i="4"/>
  <c r="J94" i="4"/>
  <c r="BK85" i="4"/>
  <c r="J110" i="3"/>
  <c r="BK692" i="2"/>
  <c r="J690" i="2"/>
  <c r="BK686" i="2"/>
  <c r="J682" i="2"/>
  <c r="J670" i="2"/>
  <c r="J652" i="2"/>
  <c r="BK642" i="2"/>
  <c r="J632" i="2"/>
  <c r="J612" i="2"/>
  <c r="BK599" i="2"/>
  <c r="BK533" i="2"/>
  <c r="BK516" i="2"/>
  <c r="BK445" i="2"/>
  <c r="J428" i="2"/>
  <c r="J407" i="2"/>
  <c r="BK399" i="2"/>
  <c r="BK388" i="2"/>
  <c r="J357" i="2"/>
  <c r="BK311" i="2"/>
  <c r="BK287" i="2"/>
  <c r="J247" i="2"/>
  <c r="BK204" i="2"/>
  <c r="BK166" i="2"/>
  <c r="J143" i="2"/>
  <c r="J116" i="2"/>
  <c r="BK113" i="8"/>
  <c r="J107" i="8"/>
  <c r="J93" i="8"/>
  <c r="BK122" i="6"/>
  <c r="J103" i="6"/>
  <c r="J183" i="5"/>
  <c r="J144" i="5"/>
  <c r="BK123" i="5"/>
  <c r="J108" i="5"/>
  <c r="J96" i="5"/>
  <c r="J85" i="5"/>
  <c r="J194" i="4"/>
  <c r="J179" i="4"/>
  <c r="BK158" i="4"/>
  <c r="J135" i="4"/>
  <c r="BK111" i="4"/>
  <c r="BK113" i="3"/>
  <c r="BK658" i="2"/>
  <c r="BK646" i="2"/>
  <c r="BK626" i="2"/>
  <c r="J614" i="2"/>
  <c r="BK550" i="2"/>
  <c r="BK527" i="2"/>
  <c r="J448" i="2"/>
  <c r="BK428" i="2"/>
  <c r="BK405" i="2"/>
  <c r="J385" i="2"/>
  <c r="J352" i="2"/>
  <c r="BK315" i="2"/>
  <c r="BK258" i="2"/>
  <c r="BK229" i="2"/>
  <c r="BK190" i="2"/>
  <c r="BK162" i="2"/>
  <c r="J104" i="2"/>
  <c r="AS54" i="1"/>
  <c r="BK105" i="5"/>
  <c r="BK214" i="4"/>
  <c r="BK162" i="4"/>
  <c r="J137" i="4"/>
  <c r="BK131" i="4"/>
  <c r="J108" i="4"/>
  <c r="J91" i="4"/>
  <c r="BK101" i="3"/>
  <c r="BK680" i="2"/>
  <c r="BK674" i="2"/>
  <c r="BK664" i="2"/>
  <c r="J638" i="2"/>
  <c r="J626" i="2"/>
  <c r="BK562" i="2"/>
  <c r="BK511" i="2"/>
  <c r="J468" i="2"/>
  <c r="J410" i="2"/>
  <c r="BK390" i="2"/>
  <c r="BK357" i="2"/>
  <c r="BK273" i="2"/>
  <c r="BK82" i="8"/>
  <c r="BK97" i="6"/>
  <c r="BK189" i="5"/>
  <c r="BK152" i="5"/>
  <c r="BK131" i="5"/>
  <c r="BK88" i="5"/>
  <c r="BK172" i="4"/>
  <c r="J129" i="4"/>
  <c r="BK108" i="4"/>
  <c r="J121" i="3"/>
  <c r="J89" i="3"/>
  <c r="J672" i="2"/>
  <c r="J662" i="2"/>
  <c r="BK654" i="2"/>
  <c r="BK636" i="2"/>
  <c r="BK620" i="2"/>
  <c r="BK608" i="2"/>
  <c r="J556" i="2"/>
  <c r="J494" i="2"/>
  <c r="BK448" i="2"/>
  <c r="J421" i="2"/>
  <c r="J394" i="2"/>
  <c r="J376" i="2"/>
  <c r="BK332" i="2"/>
  <c r="J276" i="2"/>
  <c r="J211" i="2"/>
  <c r="J181" i="2"/>
  <c r="BK143" i="2"/>
  <c r="BK116" i="2"/>
  <c r="J85" i="6"/>
  <c r="BK173" i="5"/>
  <c r="J156" i="5"/>
  <c r="J136" i="5"/>
  <c r="BK117" i="5"/>
  <c r="J111" i="4"/>
  <c r="J88" i="4"/>
  <c r="J117" i="3"/>
  <c r="J101" i="3"/>
  <c r="BK690" i="2"/>
  <c r="J688" i="2"/>
  <c r="J680" i="2"/>
  <c r="BK662" i="2"/>
  <c r="BK644" i="2"/>
  <c r="J634" i="2"/>
  <c r="J618" i="2"/>
  <c r="BK606" i="2"/>
  <c r="J573" i="2"/>
  <c r="BK522" i="2"/>
  <c r="BK468" i="2"/>
  <c r="BK431" i="2"/>
  <c r="BK414" i="2"/>
  <c r="BK396" i="2"/>
  <c r="J360" i="2"/>
  <c r="J347" i="2"/>
  <c r="BK307" i="2"/>
  <c r="BK276" i="2"/>
  <c r="BK231" i="2"/>
  <c r="J216" i="2"/>
  <c r="J176" i="2"/>
  <c r="J136" i="2"/>
  <c r="BK110" i="2"/>
  <c r="T85" i="2" l="1"/>
  <c r="T84" i="2" s="1"/>
  <c r="P461" i="2"/>
  <c r="T605" i="2"/>
  <c r="BK84" i="3"/>
  <c r="BK83" i="3" s="1"/>
  <c r="T116" i="3"/>
  <c r="P84" i="5"/>
  <c r="P83" i="5" s="1"/>
  <c r="T151" i="5"/>
  <c r="T84" i="6"/>
  <c r="T83" i="6"/>
  <c r="R114" i="6"/>
  <c r="T83" i="7"/>
  <c r="T82" i="7"/>
  <c r="T81" i="7"/>
  <c r="BK85" i="2"/>
  <c r="J85" i="2" s="1"/>
  <c r="J61" i="2" s="1"/>
  <c r="R461" i="2"/>
  <c r="BK605" i="2"/>
  <c r="J605" i="2" s="1"/>
  <c r="J63" i="2" s="1"/>
  <c r="R84" i="3"/>
  <c r="R83" i="3" s="1"/>
  <c r="P116" i="3"/>
  <c r="R84" i="4"/>
  <c r="R83" i="4"/>
  <c r="P183" i="4"/>
  <c r="BK84" i="5"/>
  <c r="BK83" i="5"/>
  <c r="J83" i="5"/>
  <c r="J60" i="5" s="1"/>
  <c r="R151" i="5"/>
  <c r="P84" i="6"/>
  <c r="P83" i="6"/>
  <c r="T114" i="6"/>
  <c r="R83" i="7"/>
  <c r="R82" i="7"/>
  <c r="R81" i="7"/>
  <c r="P85" i="2"/>
  <c r="P84" i="2" s="1"/>
  <c r="P83" i="2" s="1"/>
  <c r="AU55" i="1" s="1"/>
  <c r="T461" i="2"/>
  <c r="P605" i="2"/>
  <c r="P84" i="3"/>
  <c r="P83" i="3"/>
  <c r="P82" i="3" s="1"/>
  <c r="AU56" i="1" s="1"/>
  <c r="BK116" i="3"/>
  <c r="J116" i="3"/>
  <c r="J62" i="3" s="1"/>
  <c r="T84" i="4"/>
  <c r="T83" i="4"/>
  <c r="R183" i="4"/>
  <c r="T84" i="5"/>
  <c r="T83" i="5" s="1"/>
  <c r="T82" i="5" s="1"/>
  <c r="BK151" i="5"/>
  <c r="J151" i="5" s="1"/>
  <c r="J62" i="5" s="1"/>
  <c r="R84" i="6"/>
  <c r="R83" i="6"/>
  <c r="R82" i="6" s="1"/>
  <c r="P114" i="6"/>
  <c r="BK83" i="7"/>
  <c r="J83" i="7"/>
  <c r="J61" i="7" s="1"/>
  <c r="R81" i="8"/>
  <c r="R80" i="8"/>
  <c r="R85" i="2"/>
  <c r="R84" i="2" s="1"/>
  <c r="R83" i="2" s="1"/>
  <c r="BK461" i="2"/>
  <c r="J461" i="2"/>
  <c r="J62" i="2" s="1"/>
  <c r="R605" i="2"/>
  <c r="T84" i="3"/>
  <c r="T83" i="3"/>
  <c r="T82" i="3" s="1"/>
  <c r="R116" i="3"/>
  <c r="BK84" i="4"/>
  <c r="BK83" i="4"/>
  <c r="P84" i="4"/>
  <c r="P83" i="4" s="1"/>
  <c r="P82" i="4" s="1"/>
  <c r="AU57" i="1" s="1"/>
  <c r="BK183" i="4"/>
  <c r="J183" i="4" s="1"/>
  <c r="J62" i="4" s="1"/>
  <c r="T183" i="4"/>
  <c r="R84" i="5"/>
  <c r="R83" i="5" s="1"/>
  <c r="R82" i="5" s="1"/>
  <c r="P151" i="5"/>
  <c r="BK84" i="6"/>
  <c r="J84" i="6" s="1"/>
  <c r="J61" i="6" s="1"/>
  <c r="BK114" i="6"/>
  <c r="J114" i="6" s="1"/>
  <c r="J62" i="6" s="1"/>
  <c r="P83" i="7"/>
  <c r="P82" i="7"/>
  <c r="P81" i="7" s="1"/>
  <c r="AU60" i="1" s="1"/>
  <c r="BK81" i="8"/>
  <c r="J81" i="8"/>
  <c r="J60" i="8" s="1"/>
  <c r="P81" i="8"/>
  <c r="P80" i="8"/>
  <c r="AU61" i="1"/>
  <c r="T81" i="8"/>
  <c r="T80" i="8" s="1"/>
  <c r="E48" i="2"/>
  <c r="J52" i="2"/>
  <c r="F55" i="2"/>
  <c r="J80" i="2"/>
  <c r="BE91" i="2"/>
  <c r="BE104" i="2"/>
  <c r="BE110" i="2"/>
  <c r="BE122" i="2"/>
  <c r="BE150" i="2"/>
  <c r="BE162" i="2"/>
  <c r="BE176" i="2"/>
  <c r="BE186" i="2"/>
  <c r="BE197" i="2"/>
  <c r="BE211" i="2"/>
  <c r="BE216" i="2"/>
  <c r="BE224" i="2"/>
  <c r="BE229" i="2"/>
  <c r="BE258" i="2"/>
  <c r="BE352" i="2"/>
  <c r="BE372" i="2"/>
  <c r="BE418" i="2"/>
  <c r="BE437" i="2"/>
  <c r="BE505" i="2"/>
  <c r="BE539" i="2"/>
  <c r="BE580" i="2"/>
  <c r="BE591" i="2"/>
  <c r="BE624" i="2"/>
  <c r="BE628" i="2"/>
  <c r="BE642" i="2"/>
  <c r="BE646" i="2"/>
  <c r="BE648" i="2"/>
  <c r="BE652" i="2"/>
  <c r="BE664" i="2"/>
  <c r="BE680" i="2"/>
  <c r="BE682" i="2"/>
  <c r="BE684" i="2"/>
  <c r="BE686" i="2"/>
  <c r="BE688" i="2"/>
  <c r="BE690" i="2"/>
  <c r="BE692" i="2"/>
  <c r="J76" i="3"/>
  <c r="J79" i="3"/>
  <c r="BE93" i="3"/>
  <c r="BE96" i="3"/>
  <c r="J52" i="4"/>
  <c r="J54" i="4"/>
  <c r="J55" i="4"/>
  <c r="BE111" i="4"/>
  <c r="BE113" i="4"/>
  <c r="BE123" i="5"/>
  <c r="BE141" i="5"/>
  <c r="BE147" i="5"/>
  <c r="BE152" i="5"/>
  <c r="BE179" i="5"/>
  <c r="BE189" i="5"/>
  <c r="J55" i="6"/>
  <c r="J76" i="6"/>
  <c r="BE93" i="6"/>
  <c r="BE97" i="6"/>
  <c r="BE103" i="6"/>
  <c r="BE111" i="6"/>
  <c r="BE115" i="6"/>
  <c r="BE119" i="6"/>
  <c r="E48" i="7"/>
  <c r="J55" i="7"/>
  <c r="J54" i="2"/>
  <c r="BE86" i="2"/>
  <c r="BE129" i="2"/>
  <c r="BE136" i="2"/>
  <c r="BE171" i="2"/>
  <c r="BE181" i="2"/>
  <c r="BE190" i="2"/>
  <c r="BE204" i="2"/>
  <c r="BE221" i="2"/>
  <c r="BE231" i="2"/>
  <c r="BE247" i="2"/>
  <c r="BE254" i="2"/>
  <c r="BE269" i="2"/>
  <c r="BE273" i="2"/>
  <c r="BE307" i="2"/>
  <c r="BE323" i="2"/>
  <c r="BE339" i="2"/>
  <c r="BE357" i="2"/>
  <c r="BE380" i="2"/>
  <c r="BE385" i="2"/>
  <c r="BE390" i="2"/>
  <c r="BE410" i="2"/>
  <c r="BE414" i="2"/>
  <c r="BE424" i="2"/>
  <c r="BE448" i="2"/>
  <c r="BE462" i="2"/>
  <c r="BE499" i="2"/>
  <c r="BE522" i="2"/>
  <c r="BE533" i="2"/>
  <c r="BE550" i="2"/>
  <c r="BE610" i="2"/>
  <c r="BE644" i="2"/>
  <c r="BE650" i="2"/>
  <c r="BE658" i="2"/>
  <c r="BE676" i="2"/>
  <c r="F55" i="3"/>
  <c r="BE89" i="3"/>
  <c r="BE110" i="3"/>
  <c r="BE113" i="3"/>
  <c r="BE121" i="3"/>
  <c r="BE125" i="3"/>
  <c r="E72" i="4"/>
  <c r="BE88" i="4"/>
  <c r="BE91" i="4"/>
  <c r="BE100" i="4"/>
  <c r="BE104" i="4"/>
  <c r="BE116" i="4"/>
  <c r="BE119" i="4"/>
  <c r="BE133" i="4"/>
  <c r="BE172" i="4"/>
  <c r="BE188" i="4"/>
  <c r="E48" i="5"/>
  <c r="J52" i="5"/>
  <c r="J78" i="5"/>
  <c r="BE91" i="5"/>
  <c r="BE99" i="5"/>
  <c r="BE120" i="5"/>
  <c r="BE126" i="5"/>
  <c r="BE128" i="5"/>
  <c r="BE144" i="5"/>
  <c r="BE168" i="5"/>
  <c r="BE192" i="5"/>
  <c r="F55" i="6"/>
  <c r="J52" i="7"/>
  <c r="F55" i="7"/>
  <c r="J77" i="7"/>
  <c r="J52" i="8"/>
  <c r="J55" i="8"/>
  <c r="F77" i="8"/>
  <c r="BE300" i="2"/>
  <c r="BE311" i="2"/>
  <c r="BE319" i="2"/>
  <c r="BE347" i="2"/>
  <c r="BE360" i="2"/>
  <c r="BE376" i="2"/>
  <c r="BE388" i="2"/>
  <c r="BE392" i="2"/>
  <c r="BE396" i="2"/>
  <c r="BE399" i="2"/>
  <c r="BE401" i="2"/>
  <c r="BE403" i="2"/>
  <c r="BE405" i="2"/>
  <c r="BE421" i="2"/>
  <c r="BE428" i="2"/>
  <c r="BE435" i="2"/>
  <c r="BE440" i="2"/>
  <c r="BE442" i="2"/>
  <c r="BE473" i="2"/>
  <c r="BE494" i="2"/>
  <c r="BE527" i="2"/>
  <c r="BE599" i="2"/>
  <c r="BE608" i="2"/>
  <c r="BE612" i="2"/>
  <c r="BE614" i="2"/>
  <c r="BE616" i="2"/>
  <c r="BE620" i="2"/>
  <c r="BE622" i="2"/>
  <c r="BE630" i="2"/>
  <c r="BE640" i="2"/>
  <c r="BE656" i="2"/>
  <c r="BE660" i="2"/>
  <c r="J54" i="3"/>
  <c r="E72" i="3"/>
  <c r="BE85" i="3"/>
  <c r="BE94" i="4"/>
  <c r="BE108" i="4"/>
  <c r="BE125" i="4"/>
  <c r="BE131" i="4"/>
  <c r="BE135" i="4"/>
  <c r="BE147" i="4"/>
  <c r="BE175" i="4"/>
  <c r="BE203" i="4"/>
  <c r="BE208" i="4"/>
  <c r="F55" i="5"/>
  <c r="J79" i="5"/>
  <c r="BE85" i="5"/>
  <c r="BE96" i="5"/>
  <c r="BE105" i="5"/>
  <c r="BE111" i="5"/>
  <c r="BE117" i="5"/>
  <c r="BE131" i="5"/>
  <c r="BE173" i="5"/>
  <c r="BE183" i="5"/>
  <c r="J54" i="6"/>
  <c r="E72" i="6"/>
  <c r="BE85" i="6"/>
  <c r="BE122" i="6"/>
  <c r="BE84" i="7"/>
  <c r="BE88" i="7"/>
  <c r="E48" i="8"/>
  <c r="J76" i="8"/>
  <c r="BE82" i="8"/>
  <c r="BE85" i="8"/>
  <c r="BE101" i="8"/>
  <c r="BE116" i="2"/>
  <c r="BE143" i="2"/>
  <c r="BE157" i="2"/>
  <c r="BE166" i="2"/>
  <c r="BE234" i="2"/>
  <c r="BE276" i="2"/>
  <c r="BE287" i="2"/>
  <c r="BE293" i="2"/>
  <c r="BE315" i="2"/>
  <c r="BE332" i="2"/>
  <c r="BE366" i="2"/>
  <c r="BE394" i="2"/>
  <c r="BE407" i="2"/>
  <c r="BE431" i="2"/>
  <c r="BE445" i="2"/>
  <c r="BE468" i="2"/>
  <c r="BE481" i="2"/>
  <c r="BE511" i="2"/>
  <c r="BE516" i="2"/>
  <c r="BE556" i="2"/>
  <c r="BE562" i="2"/>
  <c r="BE573" i="2"/>
  <c r="BE586" i="2"/>
  <c r="BE606" i="2"/>
  <c r="BE618" i="2"/>
  <c r="BE626" i="2"/>
  <c r="BE632" i="2"/>
  <c r="BE634" i="2"/>
  <c r="BE636" i="2"/>
  <c r="BE638" i="2"/>
  <c r="BE654" i="2"/>
  <c r="BE662" i="2"/>
  <c r="BE666" i="2"/>
  <c r="BE668" i="2"/>
  <c r="BE670" i="2"/>
  <c r="BE672" i="2"/>
  <c r="BE674" i="2"/>
  <c r="BE678" i="2"/>
  <c r="BE101" i="3"/>
  <c r="BE106" i="3"/>
  <c r="BE117" i="3"/>
  <c r="F55" i="4"/>
  <c r="BE85" i="4"/>
  <c r="BE98" i="4"/>
  <c r="BE129" i="4"/>
  <c r="BE137" i="4"/>
  <c r="BE140" i="4"/>
  <c r="BE142" i="4"/>
  <c r="BE150" i="4"/>
  <c r="BE158" i="4"/>
  <c r="BE162" i="4"/>
  <c r="BE167" i="4"/>
  <c r="BE179" i="4"/>
  <c r="BE184" i="4"/>
  <c r="BE194" i="4"/>
  <c r="BE214" i="4"/>
  <c r="BE88" i="5"/>
  <c r="BE93" i="5"/>
  <c r="BE102" i="5"/>
  <c r="BE108" i="5"/>
  <c r="BE114" i="5"/>
  <c r="BE133" i="5"/>
  <c r="BE136" i="5"/>
  <c r="BE156" i="5"/>
  <c r="BE162" i="5"/>
  <c r="BE195" i="5"/>
  <c r="BE88" i="8"/>
  <c r="BE90" i="8"/>
  <c r="BE93" i="8"/>
  <c r="BE97" i="8"/>
  <c r="BE104" i="8"/>
  <c r="BE107" i="8"/>
  <c r="BE110" i="8"/>
  <c r="BE113" i="8"/>
  <c r="BA61" i="1"/>
  <c r="J34" i="2"/>
  <c r="AW55" i="1" s="1"/>
  <c r="F34" i="3"/>
  <c r="BA56" i="1"/>
  <c r="J34" i="7"/>
  <c r="AW60" i="1" s="1"/>
  <c r="F35" i="3"/>
  <c r="BB56" i="1"/>
  <c r="F35" i="6"/>
  <c r="BB59" i="1" s="1"/>
  <c r="F35" i="8"/>
  <c r="BB61" i="1"/>
  <c r="F36" i="7"/>
  <c r="BC60" i="1" s="1"/>
  <c r="F36" i="8"/>
  <c r="BC61" i="1"/>
  <c r="F35" i="7"/>
  <c r="BB60" i="1" s="1"/>
  <c r="J34" i="6"/>
  <c r="AW59" i="1"/>
  <c r="F34" i="2"/>
  <c r="BA55" i="1" s="1"/>
  <c r="F34" i="5"/>
  <c r="BA58" i="1"/>
  <c r="F36" i="5"/>
  <c r="BC58" i="1" s="1"/>
  <c r="F36" i="2"/>
  <c r="BC55" i="1"/>
  <c r="J34" i="3"/>
  <c r="AW56" i="1" s="1"/>
  <c r="F34" i="6"/>
  <c r="BA59" i="1"/>
  <c r="F37" i="7"/>
  <c r="BD60" i="1" s="1"/>
  <c r="F37" i="3"/>
  <c r="BD56" i="1"/>
  <c r="F37" i="4"/>
  <c r="BD57" i="1" s="1"/>
  <c r="F35" i="4"/>
  <c r="BB57" i="1"/>
  <c r="J34" i="5"/>
  <c r="AW58" i="1" s="1"/>
  <c r="F34" i="7"/>
  <c r="BA60" i="1" s="1"/>
  <c r="F35" i="5"/>
  <c r="BB58" i="1" s="1"/>
  <c r="F37" i="6"/>
  <c r="BD59" i="1"/>
  <c r="F36" i="3"/>
  <c r="BC56" i="1" s="1"/>
  <c r="F36" i="4"/>
  <c r="BC57" i="1"/>
  <c r="F34" i="4"/>
  <c r="BA57" i="1" s="1"/>
  <c r="F36" i="6"/>
  <c r="BC59" i="1" s="1"/>
  <c r="F37" i="2"/>
  <c r="BD55" i="1" s="1"/>
  <c r="J34" i="4"/>
  <c r="AW57" i="1"/>
  <c r="F35" i="2"/>
  <c r="BB55" i="1" s="1"/>
  <c r="F37" i="8"/>
  <c r="BD61" i="1"/>
  <c r="J34" i="8"/>
  <c r="AW61" i="1" s="1"/>
  <c r="F37" i="5"/>
  <c r="BD58" i="1"/>
  <c r="R82" i="4" l="1"/>
  <c r="T82" i="6"/>
  <c r="P82" i="5"/>
  <c r="AU58" i="1"/>
  <c r="T82" i="4"/>
  <c r="R82" i="3"/>
  <c r="BK82" i="3"/>
  <c r="J82" i="3"/>
  <c r="J59" i="3" s="1"/>
  <c r="T83" i="2"/>
  <c r="BK82" i="4"/>
  <c r="J82" i="4"/>
  <c r="P82" i="6"/>
  <c r="AU59" i="1" s="1"/>
  <c r="BK84" i="2"/>
  <c r="J84" i="2"/>
  <c r="J60" i="2" s="1"/>
  <c r="J84" i="3"/>
  <c r="J61" i="3"/>
  <c r="BK82" i="5"/>
  <c r="J82" i="5" s="1"/>
  <c r="J59" i="5" s="1"/>
  <c r="BK82" i="7"/>
  <c r="J82" i="7" s="1"/>
  <c r="J60" i="7" s="1"/>
  <c r="J83" i="3"/>
  <c r="J60" i="3"/>
  <c r="J83" i="4"/>
  <c r="J60" i="4" s="1"/>
  <c r="J84" i="4"/>
  <c r="J61" i="4"/>
  <c r="J84" i="5"/>
  <c r="J61" i="5" s="1"/>
  <c r="BK83" i="6"/>
  <c r="J83" i="6" s="1"/>
  <c r="J60" i="6" s="1"/>
  <c r="BK80" i="8"/>
  <c r="J80" i="8" s="1"/>
  <c r="J59" i="8" s="1"/>
  <c r="J33" i="3"/>
  <c r="AV56" i="1" s="1"/>
  <c r="AT56" i="1" s="1"/>
  <c r="F33" i="6"/>
  <c r="AZ59" i="1" s="1"/>
  <c r="J33" i="7"/>
  <c r="AV60" i="1" s="1"/>
  <c r="AT60" i="1" s="1"/>
  <c r="J33" i="4"/>
  <c r="AV57" i="1" s="1"/>
  <c r="AT57" i="1" s="1"/>
  <c r="AN57" i="1" s="1"/>
  <c r="J30" i="4"/>
  <c r="AG57" i="1"/>
  <c r="F33" i="7"/>
  <c r="AZ60" i="1" s="1"/>
  <c r="F33" i="2"/>
  <c r="AZ55" i="1" s="1"/>
  <c r="J33" i="5"/>
  <c r="AV58" i="1" s="1"/>
  <c r="AT58" i="1" s="1"/>
  <c r="F33" i="8"/>
  <c r="AZ61" i="1" s="1"/>
  <c r="BB54" i="1"/>
  <c r="W31" i="1" s="1"/>
  <c r="BD54" i="1"/>
  <c r="W33" i="1" s="1"/>
  <c r="F33" i="4"/>
  <c r="AZ57" i="1"/>
  <c r="F33" i="3"/>
  <c r="AZ56" i="1" s="1"/>
  <c r="J33" i="6"/>
  <c r="AV59" i="1" s="1"/>
  <c r="AT59" i="1" s="1"/>
  <c r="J33" i="8"/>
  <c r="AV61" i="1"/>
  <c r="AT61" i="1"/>
  <c r="F33" i="5"/>
  <c r="AZ58" i="1" s="1"/>
  <c r="BA54" i="1"/>
  <c r="W30" i="1" s="1"/>
  <c r="BC54" i="1"/>
  <c r="W32" i="1" s="1"/>
  <c r="J33" i="2"/>
  <c r="AV55" i="1" s="1"/>
  <c r="AT55" i="1" s="1"/>
  <c r="J39" i="4" l="1"/>
  <c r="J59" i="4"/>
  <c r="BK82" i="6"/>
  <c r="J82" i="6"/>
  <c r="J30" i="6" s="1"/>
  <c r="AG59" i="1" s="1"/>
  <c r="AN59" i="1" s="1"/>
  <c r="BK81" i="7"/>
  <c r="J81" i="7" s="1"/>
  <c r="J59" i="7" s="1"/>
  <c r="BK83" i="2"/>
  <c r="J83" i="2" s="1"/>
  <c r="J30" i="2" s="1"/>
  <c r="AG55" i="1" s="1"/>
  <c r="AN55" i="1" s="1"/>
  <c r="AW54" i="1"/>
  <c r="AK30" i="1" s="1"/>
  <c r="J30" i="3"/>
  <c r="AG56" i="1" s="1"/>
  <c r="AN56" i="1" s="1"/>
  <c r="AZ54" i="1"/>
  <c r="W29" i="1" s="1"/>
  <c r="AY54" i="1"/>
  <c r="J30" i="8"/>
  <c r="AG61" i="1"/>
  <c r="AN61" i="1"/>
  <c r="AX54" i="1"/>
  <c r="AU54" i="1"/>
  <c r="J30" i="5"/>
  <c r="AG58" i="1"/>
  <c r="AN58" i="1"/>
  <c r="J59" i="6" l="1"/>
  <c r="J59" i="2"/>
  <c r="J39" i="6"/>
  <c r="J39" i="3"/>
  <c r="J39" i="5"/>
  <c r="J39" i="2"/>
  <c r="J39" i="8"/>
  <c r="AV54" i="1"/>
  <c r="AK29" i="1" s="1"/>
  <c r="J30" i="7"/>
  <c r="AG60" i="1"/>
  <c r="AN60" i="1" s="1"/>
  <c r="J39" i="7" l="1"/>
  <c r="AG54" i="1"/>
  <c r="AT54" i="1"/>
  <c r="AN54" i="1" l="1"/>
  <c r="AK26" i="1"/>
  <c r="AK35" i="1" s="1"/>
</calcChain>
</file>

<file path=xl/sharedStrings.xml><?xml version="1.0" encoding="utf-8"?>
<sst xmlns="http://schemas.openxmlformats.org/spreadsheetml/2006/main" count="9581" uniqueCount="1551">
  <si>
    <t>Export Komplet</t>
  </si>
  <si>
    <t>VZ</t>
  </si>
  <si>
    <t>2.0</t>
  </si>
  <si>
    <t>ZAMOK</t>
  </si>
  <si>
    <t>False</t>
  </si>
  <si>
    <t>{a7c7af3c-6e83-4f31-9830-ce05362fda7a}</t>
  </si>
  <si>
    <t>0,01</t>
  </si>
  <si>
    <t>21</t>
  </si>
  <si>
    <t>15</t>
  </si>
  <si>
    <t>REKAPITULACE STAVBY</t>
  </si>
  <si>
    <t>v ---  níže se nacházejí doplnkové a pomocné údaje k sestavám  --- v</t>
  </si>
  <si>
    <t>Návod na vyplnění</t>
  </si>
  <si>
    <t>0,001</t>
  </si>
  <si>
    <t>Kód:</t>
  </si>
  <si>
    <t>64021016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</si>
  <si>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</si>
  <si>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</si>
  <si>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Rovensko pod Troskami  - Turnov</t>
  </si>
  <si>
    <t>KSO:</t>
  </si>
  <si>
    <t/>
  </si>
  <si>
    <t>CC-CZ:</t>
  </si>
  <si>
    <t>Místo:</t>
  </si>
  <si>
    <t>trať Hradec Králové - Turnov</t>
  </si>
  <si>
    <t>Datum:</t>
  </si>
  <si>
    <t>16. 2. 2021</t>
  </si>
  <si>
    <t>Zadavatel:</t>
  </si>
  <si>
    <t>IČ:</t>
  </si>
  <si>
    <t>SŽ s.o., OŘ Hradec Králové, ST Liberec</t>
  </si>
  <si>
    <t>DIČ:</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</si>
  <si>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</si>
  <si>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</si>
  <si>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</si>
  <si>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</si>
  <si>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</si>
  <si>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</si>
  <si>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</si>
  <si>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</si>
  <si>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</si>
  <si>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</si>
  <si>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</si>
  <si>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</si>
  <si>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</si>
  <si>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</si>
  <si>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</si>
  <si>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</si>
  <si>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</si>
  <si>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</si>
  <si>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</si>
  <si>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</si>
  <si>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</si>
  <si>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</si>
  <si>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</si>
  <si>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</si>
  <si>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</si>
  <si>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</si>
  <si>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</si>
  <si>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</si>
  <si>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</si>
  <si>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</si>
  <si>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</si>
  <si>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</si>
  <si>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</si>
  <si>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</si>
  <si>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</si>
  <si>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</si>
  <si>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</si>
  <si>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</si>
  <si>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</si>
  <si>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</si>
  <si>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</si>
  <si>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</si>
  <si>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</si>
  <si>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</si>
  <si>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</si>
  <si>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</si>
  <si>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</si>
  <si>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</si>
  <si>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Železniční svršek</t>
  </si>
  <si>
    <t>STA</t>
  </si>
  <si>
    <t>1</t>
  </si>
  <si>
    <t>{66292acd-e71f-452f-9274-e562d148eaf2}</t>
  </si>
  <si>
    <t>2</t>
  </si>
  <si>
    <t>SO 01.1</t>
  </si>
  <si>
    <t>Následná úprava GPK</t>
  </si>
  <si>
    <t>{42c24175-6d89-4f6c-b3d8-b233806f7eb9}</t>
  </si>
  <si>
    <t>SO 02</t>
  </si>
  <si>
    <t>Železniční spodek</t>
  </si>
  <si>
    <t>{7124b663-085b-40f8-a8b7-8655340fa1ac}</t>
  </si>
  <si>
    <t>SO 03</t>
  </si>
  <si>
    <t>Přejezd P3172 v km 22,331</t>
  </si>
  <si>
    <t>{e7c7d1b2-ae0e-40ce-b830-29c16537632c}</t>
  </si>
  <si>
    <t>OBJ 1</t>
  </si>
  <si>
    <t>Materiál objednatele – dodávaný na místo stavby</t>
  </si>
  <si>
    <t>{0240b996-2896-44ab-bb62-c6c5f4e2d711}</t>
  </si>
  <si>
    <t>OBJ 2</t>
  </si>
  <si>
    <t>Materiál objednatele – nedodávaný na místo stavby</t>
  </si>
  <si>
    <t>{835cf683-8522-433c-89bf-9ad68c7582f4}</t>
  </si>
  <si>
    <t>VON</t>
  </si>
  <si>
    <t>Vedlejší a ostatní náklady</t>
  </si>
  <si>
    <t>{a9c1c590-d2be-4d3f-9405-b1456fc07d87}</t>
  </si>
  <si>
    <t>KRYCÍ LIST SOUPISU PRACÍ</t>
  </si>
  <si>
    <t>Objekt:</t>
  </si>
  <si>
    <t>SO 01 - Železniční svršek</t>
  </si>
  <si>
    <t>SŽDC s.o., OŘ Hradec Králové, ST Liberec</t>
  </si>
  <si>
    <t>REKAPITULACE ČLENĚNÍ SOUPISU PRACÍ</t>
  </si>
  <si>
    <t>Kód dílu - Popis</t>
  </si>
  <si>
    <t>Cena celkem [CZK]</t>
  </si>
  <si>
    <t>-1</t>
  </si>
  <si>
    <t>HSV - Práce a dodávky HSV</t>
  </si>
  <si>
    <t xml:space="preserve">    5 - Komunikace pozemní</t>
  </si>
  <si>
    <t>OST - Ostatní</t>
  </si>
  <si>
    <t>SZT - Úpravy SZT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</si>
  <si>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</si>
  <si>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</si>
  <si>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</si>
  <si>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</si>
  <si>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</si>
  <si>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</si>
  <si>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</si>
  <si>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</si>
  <si>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</si>
  <si>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</si>
  <si>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</si>
  <si>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</si>
  <si>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</si>
  <si>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</si>
  <si>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</si>
  <si>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</si>
  <si>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</si>
  <si>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</si>
  <si>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</si>
  <si>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5907050020</t>
  </si>
  <si>
    <t>Dělení kolejnic řezáním nebo rozbroušením soustavy S49 nebo T</t>
  </si>
  <si>
    <t>kus</t>
  </si>
  <si>
    <t>Sborník UOŽI 01 2021</t>
  </si>
  <si>
    <t>4</t>
  </si>
  <si>
    <t>-1448659448</t>
  </si>
  <si>
    <t>PP</t>
  </si>
  <si>
    <t>Dělení kolejnic řezáním nebo rozbroušením tv. S49. Poznámka: 1. V cenách jsou započteny náklady na manipulaci, podložení, označení a provedení řezu kolejnice.</t>
  </si>
  <si>
    <t>PSC</t>
  </si>
  <si>
    <t>Poznámka k souboru cen:_x000D_
1. V cenách jsou započteny náklady na manipulaci, podložení, označení a provedení řezu kolejnice.</t>
  </si>
  <si>
    <t>P</t>
  </si>
  <si>
    <t>Poznámka k položce:_x000D_
Řez=kus</t>
  </si>
  <si>
    <t>VV</t>
  </si>
  <si>
    <t>"viz VV příloha č. 1 a 3" 150</t>
  </si>
  <si>
    <t>5999010010</t>
  </si>
  <si>
    <t>Vyjmutí a snesení konstrukcí nebo dílů hmotnosti do 10 t</t>
  </si>
  <si>
    <t>t</t>
  </si>
  <si>
    <t>-709245856</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</si>
  <si>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</si>
  <si>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</si>
  <si>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viz VV příloha č. 1, 3 a 4</t>
  </si>
  <si>
    <t>Vyjmutí a rozebrání koleje na pražcích betonových na úložišti "c"</t>
  </si>
  <si>
    <t>178,1*0,534053</t>
  </si>
  <si>
    <t>Vyjmutí a rozebrání koleje na pražcích dřevěných na úložišti "c"</t>
  </si>
  <si>
    <t>450,7*0,293042</t>
  </si>
  <si>
    <t>Vyjmutí a rozebrání kolejového rozvětvení na pražcích dřevěných na úložišti</t>
  </si>
  <si>
    <t>4*13,942</t>
  </si>
  <si>
    <t xml:space="preserve">Vyjmutí a rozebrání kolejového rozvětvení na pražcích ocelových na úložišti </t>
  </si>
  <si>
    <t>12,5</t>
  </si>
  <si>
    <t>Součet</t>
  </si>
  <si>
    <t>3</t>
  </si>
  <si>
    <t>5906135190</t>
  </si>
  <si>
    <t>Demontáž kolejového roštu koleje na úložišti pražce betonové tv. S49 "c"</t>
  </si>
  <si>
    <t>km</t>
  </si>
  <si>
    <t>1843453082</t>
  </si>
  <si>
    <t>Demontáž kolejového roštu koleje na úložišti pražce betonové tv. S49 "c". Poznámka: 1. V cenách jsou započteny náklady na demontáž a rozebrání kolejového roštu do součástí, manipulaci, naložení výzisku na dopravní prostředek a uložení na úložišti. 2. V cenách nejsou obsaženy náklady na dopravu a vytřídění.</t>
  </si>
  <si>
    <t>Poznámka k souboru cen:_x000D_
1. V cenách jsou započteny náklady na demontáž a rozebrání kolejového roštu do součástí, manipulaci, naložení výzisku na dopravní prostředek a uložení na úložišti._x000D_
2. V cenách nejsou obsaženy náklady na dopravu a vytřídění.</t>
  </si>
  <si>
    <t>178,1/1000</t>
  </si>
  <si>
    <t>5906135070</t>
  </si>
  <si>
    <t>Demontáž kolejového roštu koleje na úložišti pražce dřevěné tv. S49 rozdělení "c"</t>
  </si>
  <si>
    <t>177718420</t>
  </si>
  <si>
    <t>Demontáž kolejového roštu koleje na úložišti pražce dřevěné tv. S49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</si>
  <si>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(450,7-239)/1000</t>
  </si>
  <si>
    <t>5906135100</t>
  </si>
  <si>
    <t>Demontáž kolejového roštu koleje na úložišti pražce dřevěné tv. T nebo A rozdělení "c"</t>
  </si>
  <si>
    <t>1996705165</t>
  </si>
  <si>
    <t>Demontáž kolejového roštu koleje na úložišti pražce dřevěné tv. T nebo A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</si>
  <si>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239/1000</t>
  </si>
  <si>
    <t>6</t>
  </si>
  <si>
    <t>5911655040</t>
  </si>
  <si>
    <t>Demontáž jednoduché výhybky na úložišti dřevěné pražce soustavy S49</t>
  </si>
  <si>
    <t>m</t>
  </si>
  <si>
    <t>1729883006</t>
  </si>
  <si>
    <t>Demontáž jednoduché výhybky na úložišti dřevěné pražce soustavy S49. Poznámka: 1. V cenách jsou započteny náklady na demontáž do součástí, manipulaci, naložení na dopravní prostředek a uložení vyzískaného materiálu na úložišti.</t>
  </si>
  <si>
    <t>Poznámka k souboru cen:_x000D_
1. V cenách jsou započteny náklady na demontáž do součástí, manipulaci, naložení na dopravní prostředek a uložení vyzískaného materiálu na úložišti.</t>
  </si>
  <si>
    <t>Poznámka k položce:_x000D_
Rozvinutá délka výhybky=m</t>
  </si>
  <si>
    <t>Vyjmutí a rozebrání kolejového rozvětvení na pražcích dřevěných na úložišti "c"</t>
  </si>
  <si>
    <t>4*43,755</t>
  </si>
  <si>
    <t>7</t>
  </si>
  <si>
    <t>5911655050</t>
  </si>
  <si>
    <t>Demontáž jednoduché výhybky na úložišti dřevěné pražce soustavy T</t>
  </si>
  <si>
    <t>975907425</t>
  </si>
  <si>
    <t>Demontáž jednoduché výhybky na úložišti dřevěné pražce soustavy T. Poznámka: 1. V cenách jsou započteny náklady na demontáž do součástí, manipulaci, naložení na dopravní prostředek a uložení vyzískaného materiálu na úložišti.</t>
  </si>
  <si>
    <t>Vyjmutí a rozebrání kolejového rozvětvení na pražcích ocelových na úložišti "c"</t>
  </si>
  <si>
    <t>48,119</t>
  </si>
  <si>
    <t>8</t>
  </si>
  <si>
    <t>5905050070</t>
  </si>
  <si>
    <t>Souvislá výměna KL se snesením KR koleje pražce betonové rozdělení "u"</t>
  </si>
  <si>
    <t>455772312</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</si>
  <si>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</si>
  <si>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prostředek._x000D_
2. V cenách nejsou obsaženy náklady na vyjmutí a vložení KR, dodávku a doplnění kameniva, následnou úpravu směrového a výškového uspořádání, snížení KL pod patou kolejnice a dopravu výzisku na skládku a skládkovné.</t>
  </si>
  <si>
    <t>viz příloha VV č. 5</t>
  </si>
  <si>
    <t>"49E1, B91-S2 (nový mat.) " 163,486/1000</t>
  </si>
  <si>
    <t>"49E1 (nové), SB8 (stávající) !na 11ks pražců antikorozní ŽS4" 11,3/1000</t>
  </si>
  <si>
    <t>9</t>
  </si>
  <si>
    <t>5905050050</t>
  </si>
  <si>
    <t>Souvislá výměna KL se snesením KR koleje pražce betonové rozdělení "c"</t>
  </si>
  <si>
    <t>-1305566368</t>
  </si>
  <si>
    <t>Souvislá výměna KL se snesením KR koleje pražce betonové rozdělení "c".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</si>
  <si>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"S49, SB6 (reg.)" 225,543/1000</t>
  </si>
  <si>
    <t>"S49, SB4 (výzisk z SK1)" 143,809/1000</t>
  </si>
  <si>
    <t>10</t>
  </si>
  <si>
    <t>5905050030</t>
  </si>
  <si>
    <t>Souvislá výměna KL se snesením KR koleje pražce dřevěné rozdělení "u"</t>
  </si>
  <si>
    <t>-1317289798</t>
  </si>
  <si>
    <t>Souvislá výměna KL se snesením KR koleje pražce dřevěné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</si>
  <si>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"49E1, dř. (nové)" 24,494/1000</t>
  </si>
  <si>
    <t>"S49 (užité), dř. (nové)" 36,635/1000</t>
  </si>
  <si>
    <t>11</t>
  </si>
  <si>
    <t>5905105030</t>
  </si>
  <si>
    <t>Doplnění KL kamenivem souvisle strojně v koleji</t>
  </si>
  <si>
    <t>m3</t>
  </si>
  <si>
    <t>-1343339893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</si>
  <si>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</si>
  <si>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</si>
  <si>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21,9</t>
  </si>
  <si>
    <t>12</t>
  </si>
  <si>
    <t>M</t>
  </si>
  <si>
    <t>5955101000</t>
  </si>
  <si>
    <t>Kamenivo drcené štěrk frakce 31,5/63 třídy BI</t>
  </si>
  <si>
    <t>718937474</t>
  </si>
  <si>
    <t>(1502,7+368+21,9)*2,035</t>
  </si>
  <si>
    <t>13</t>
  </si>
  <si>
    <t>5905020010</t>
  </si>
  <si>
    <t>Oprava stezky strojně s odstraněním drnu a nánosu do 10 cm</t>
  </si>
  <si>
    <t>m2</t>
  </si>
  <si>
    <t>-1049704679</t>
  </si>
  <si>
    <t>Oprava stezky strojně s odstraněním drnu a nánosu do 10 cm. Poznámka: 1. V cenách jsou započteny náklady na odtěžení nánosu stezky a rozprostření výzisku na terén nebo naložení na dopravní prostředek a úprava povrchu stezky.</t>
  </si>
  <si>
    <t>Poznámka k souboru cen:_x000D_
1. V cenách jsou započteny náklady na odtěžení nánosu stezky a rozprostření výzisku na terén nebo naložení na dopravní prostředek a úprava povrchu stezky.</t>
  </si>
  <si>
    <t>615</t>
  </si>
  <si>
    <t>14</t>
  </si>
  <si>
    <t>5914005010</t>
  </si>
  <si>
    <t>Rozšíření stezky zemního tělesa dle VL Ž2 přisypávkou zemního tělesa</t>
  </si>
  <si>
    <t>-936911564</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</si>
  <si>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zemního tělesa, dopravu a skládkovné.</t>
  </si>
  <si>
    <t>Poznámka k souboru cen:_x000D_
1. V cenách jsou započteny i náklady na uložení výzisku na terén nebo naložení na dopravní prostředek._x000D_
2. V cenách nejsou obsaženy náklady na dodávku materiálu, odtěžení zemního tělesa, dopravu a skládkovné.</t>
  </si>
  <si>
    <t>viz příloha VV č. 3</t>
  </si>
  <si>
    <t>"předpoklad tl. 50cm" 300/0,5</t>
  </si>
  <si>
    <t>5905023030</t>
  </si>
  <si>
    <t>Úprava povrchu stezky rozprostřením štěrkodrtě přes 5 do 10 cm</t>
  </si>
  <si>
    <t>-645807063</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</si>
  <si>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</si>
  <si>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Poznámka k souboru cen:_x000D_
1. V cenách jsou započteny náklady na rozprostření a urovnání kameniva včetně zhutnění povrchu stezky. Platí pro nový i stávající stav._x000D_
2. V cenách nejsou obsaženy náklady na dodávku drtě.</t>
  </si>
  <si>
    <t>16</t>
  </si>
  <si>
    <t>5905025110</t>
  </si>
  <si>
    <t>Doplnění stezky štěrkodrtí souvislé</t>
  </si>
  <si>
    <t>-1240096074</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</si>
  <si>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</si>
  <si>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Poznámka k souboru cen:_x000D_
1. V cenách jsou započteny náklady na doplnění kameniva včetně rozprostření ojediněle ručně z vozíku nebo souvisle mechanizací z vozíků nebo železničních vozů._x000D_
2. V cenách nejsou obsaženy náklady na dodávku kameniva.</t>
  </si>
  <si>
    <t>615*0,08</t>
  </si>
  <si>
    <t>17</t>
  </si>
  <si>
    <t>5955101030</t>
  </si>
  <si>
    <t>Kamenivo drcené drť frakce 8/16</t>
  </si>
  <si>
    <t>-2090925239</t>
  </si>
  <si>
    <t>615*0,08*2,035</t>
  </si>
  <si>
    <t>18</t>
  </si>
  <si>
    <t>5906125380</t>
  </si>
  <si>
    <t>Montáž kolejového roštu na úložišti pražce betonové vystrojené tv. S49 rozdělení "u"</t>
  </si>
  <si>
    <t>791758877</t>
  </si>
  <si>
    <t>Montáž kolejového roštu na úložišti pražce betonové vystrojené tv. S49 rozdělení "u". Poznámka: 1. V cenách jsou započteny náklady na úpravu plochy pro montáž, manipulaci a montáž KR, u nevystrojených pražců dřevěných i vrtání. 2. V cenách nejsou obsaženy náklady na dodávku materiálu.</t>
  </si>
  <si>
    <t>Poznámka k souboru cen:_x000D_
1. V cenách jsou započteny náklady na úpravu plochy pro montáž, manipulaci a montáž KR, u nevystrojených pražců dřevěných i vrtání._x000D_
2. V cenách nejsou obsaženy náklady na dodávku materiálu.</t>
  </si>
  <si>
    <t>19</t>
  </si>
  <si>
    <t>5906125360</t>
  </si>
  <si>
    <t>Montáž kolejového roštu na úložišti pražce betonové vystrojené tv. S49 rozdělení "c"</t>
  </si>
  <si>
    <t>-2131501954</t>
  </si>
  <si>
    <t>Montáž kolejového roštu na úložišti pražce betonové vystrojené tv. S49 rozdělení "c". Poznámka: 1. V cenách jsou započteny náklady na úpravu plochy pro montáž, manipulaci a montáž KR, u nevystrojených pražců dřevěných i vrtání. 2. V cenách nejsou obsaženy náklady na dodávku materiálu.</t>
  </si>
  <si>
    <t>20</t>
  </si>
  <si>
    <t>5906125180</t>
  </si>
  <si>
    <t>Montáž kolejového roštu na úložišti pražce dřevěné vystrojené tv. S49 rozdělení "u"</t>
  </si>
  <si>
    <t>1919946510</t>
  </si>
  <si>
    <t>Montáž kolejového roštu na úložišti pražce dřevěné vystrojené tv. S49 rozdělení "u". Poznámka: 1. V cenách jsou započteny náklady na úpravu plochy pro montáž, manipulaci a montáž KR, u nevystrojených pražců dřevěných i vrtání. 2. V cenách nejsou obsaženy náklady na dodávku materiálu.</t>
  </si>
  <si>
    <t>5906080015</t>
  </si>
  <si>
    <t>Vystrojení pražce dřevěného s podkladnicovým upevněním čtyři vrtule</t>
  </si>
  <si>
    <t>úl.pl.</t>
  </si>
  <si>
    <t>322632850</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</si>
  <si>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</si>
  <si>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Poznámka k souboru cen:_x000D_
1. V cenách jsou započteny náklady na montáž výstroje, potřebnou manipulaci a ošetření součástí mazivem._x000D_
2. V cenách nejsou obsaženy náklady na vrtání dřevěných pražců a dodávku materiálu.</t>
  </si>
  <si>
    <t>107*2</t>
  </si>
  <si>
    <t>22</t>
  </si>
  <si>
    <t>5908050010</t>
  </si>
  <si>
    <t>Výměna upevnění podkladnicového komplety a pryžová podložka</t>
  </si>
  <si>
    <t>-650940088</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</si>
  <si>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</si>
  <si>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</si>
  <si>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(71,165*1,52+"zaokrouhlení"0,829)*2</t>
  </si>
  <si>
    <t>23</t>
  </si>
  <si>
    <t>5908053150</t>
  </si>
  <si>
    <t>Výměna drobného kolejiva šroub svěrkový tv. T</t>
  </si>
  <si>
    <t>1395439699</t>
  </si>
  <si>
    <t>Výměna drobného kolejiva šroub svěrkový tv. T.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</si>
  <si>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mazivem._x000D_
2. V cenách nejsou obsaženy náklady na dodávku materiálu.</t>
  </si>
  <si>
    <t>24</t>
  </si>
  <si>
    <t>5908053270</t>
  </si>
  <si>
    <t>Výměna drobného kolejiva vložka "M"</t>
  </si>
  <si>
    <t>1283242762</t>
  </si>
  <si>
    <t>Výměna drobného kolejiva vložka "M". Poznámka: 1. V cenách jsou započteny náklady na demontáž upevňovadel, výměnu součásti, montáž upevňovadel a ošetření součástí mazivem. 2. V cenách nejsou obsaženy náklady na dodávku materiálu.</t>
  </si>
  <si>
    <t>50*1,64*4</t>
  </si>
  <si>
    <t>25</t>
  </si>
  <si>
    <t>5958134140</t>
  </si>
  <si>
    <t>Součásti upevňovací vložka M</t>
  </si>
  <si>
    <t>-1609368954</t>
  </si>
  <si>
    <t>26</t>
  </si>
  <si>
    <t>5908055010</t>
  </si>
  <si>
    <t>Příplatek za výměnu částí upevňovadel - deformovaného šroubu</t>
  </si>
  <si>
    <t>-411594169</t>
  </si>
  <si>
    <t>Příplatek za výměnu deformovaného šroubu. Poznámka: 1. V cenách jsou započteny náklady na ošetření závitů antikorozním přípravkem, demontáž, výměnu a montáž nové součásti.</t>
  </si>
  <si>
    <t>Poznámka k souboru cen:_x000D_
1. V cenách jsou započteny náklady na ošetření závitů antikorozním přípravkem, demontáž, výměnu a montáž nové součásti.</t>
  </si>
  <si>
    <t>27</t>
  </si>
  <si>
    <t>5956101030</t>
  </si>
  <si>
    <t>Pražec dřevěný příčný vystrojený   buk 2600x260x160 mm</t>
  </si>
  <si>
    <t>210640755</t>
  </si>
  <si>
    <t>1,083*1,68+"zaokrouhlení"0,181</t>
  </si>
  <si>
    <t>3,665*1,68+"zaokrouhlení"0,843</t>
  </si>
  <si>
    <t>13,200*1,68+"zaokrouhlení"0,824</t>
  </si>
  <si>
    <t>3,640*1,68+"zaokrouhlení"0,885</t>
  </si>
  <si>
    <t>2,906*1,68+"zaokrouhlení"0,118</t>
  </si>
  <si>
    <t>6,600*1,68-"zaokrouhlení"0,088</t>
  </si>
  <si>
    <t>10,235*1,68+"zaokrouhlení"+0,805</t>
  </si>
  <si>
    <t>28</t>
  </si>
  <si>
    <t>5957110030</t>
  </si>
  <si>
    <t>Kolejnice tv. 49 E 1, třídy R260</t>
  </si>
  <si>
    <t>-407705672</t>
  </si>
  <si>
    <t>(163,486+11,3+24,494)*2</t>
  </si>
  <si>
    <t>na vložky - viz příloha VV č. 7</t>
  </si>
  <si>
    <t>100</t>
  </si>
  <si>
    <t>29</t>
  </si>
  <si>
    <t>5956140030</t>
  </si>
  <si>
    <t>Pražec betonový příčný vystrojený včetně kompletů tv. B 91S/2 (S)</t>
  </si>
  <si>
    <t>162211288</t>
  </si>
  <si>
    <t>viz příloha VV č. 1 a 5</t>
  </si>
  <si>
    <t>163,5*1,68+"zaokrouhlení"0,32</t>
  </si>
  <si>
    <t>30</t>
  </si>
  <si>
    <t>5958158005</t>
  </si>
  <si>
    <t>Podložka pryžová pod patu kolejnice S49  183/126/6</t>
  </si>
  <si>
    <t>-737983796</t>
  </si>
  <si>
    <t>bet. pražce</t>
  </si>
  <si>
    <t>(19+343+219)*2</t>
  </si>
  <si>
    <t>dř. příčné pražce</t>
  </si>
  <si>
    <t>regenerace výhybek</t>
  </si>
  <si>
    <t>100*5</t>
  </si>
  <si>
    <t>31</t>
  </si>
  <si>
    <t>5958173000</t>
  </si>
  <si>
    <t>Polyetylenové pásy v kotoučích</t>
  </si>
  <si>
    <t>-63582267</t>
  </si>
  <si>
    <t>33*0,2*5</t>
  </si>
  <si>
    <t>32</t>
  </si>
  <si>
    <t>5958125010</t>
  </si>
  <si>
    <t>Komplety s antikorozní úpravou ŽS 4 (svěrka ŽS4, šroub RS 1, matice M24, podložka Fe6)</t>
  </si>
  <si>
    <t>-635918749</t>
  </si>
  <si>
    <t>"viz příloha VV č. 5" 11*4</t>
  </si>
  <si>
    <t>33</t>
  </si>
  <si>
    <t>5958128010</t>
  </si>
  <si>
    <t>Komplety ŽS 4 (šroub RS 1, matice M 24, podložka Fe6, svěrka ŽS4)</t>
  </si>
  <si>
    <t>1544770144</t>
  </si>
  <si>
    <t>betonové pražce</t>
  </si>
  <si>
    <t>(19-11+343+219)*4</t>
  </si>
  <si>
    <t>dř. příčné</t>
  </si>
  <si>
    <t>107*4</t>
  </si>
  <si>
    <t>(71,165*1,52+"zaokrouhlení"0,8291)*4</t>
  </si>
  <si>
    <t>220*5</t>
  </si>
  <si>
    <t>34</t>
  </si>
  <si>
    <t>5906093020</t>
  </si>
  <si>
    <t>Výměna hmoždinky pražec nevystrojený betonový</t>
  </si>
  <si>
    <t>-183310415</t>
  </si>
  <si>
    <t>Výměna hmoždinky pražec nevystrojený betonový. Poznámka: 1. V cenách jsou započteny náklady na odvrtání, demontáž a výměnu hmoždinky. 2. V cenách nejsou obsaženy náklady na dodávku materiálu.</t>
  </si>
  <si>
    <t>Poznámka k souboru cen:_x000D_
1. V cenách jsou započteny náklady na odvrtání, demontáž a výměnu hmoždinky._x000D_
2. V cenách nejsou obsaženy náklady na dodávku materiálu.</t>
  </si>
  <si>
    <t>Poznámka k položce:_x000D_
Hmoždinka=kus</t>
  </si>
  <si>
    <t>výměna hmoždinek pražců SB4</t>
  </si>
  <si>
    <t>219*4</t>
  </si>
  <si>
    <t>35</t>
  </si>
  <si>
    <t>5958134041</t>
  </si>
  <si>
    <t>Součásti upevňovací šroub svěrkový T5</t>
  </si>
  <si>
    <t>1821954165</t>
  </si>
  <si>
    <t>ve stávající koleji na rozponových podkladnicích s navrženými směrovými úpravami nebo zřízením BK</t>
  </si>
  <si>
    <t>328</t>
  </si>
  <si>
    <t>36</t>
  </si>
  <si>
    <t>5958134075</t>
  </si>
  <si>
    <t>Součásti upevňovací vrtule R1(145)</t>
  </si>
  <si>
    <t>-877875576</t>
  </si>
  <si>
    <t>360*5</t>
  </si>
  <si>
    <t>37</t>
  </si>
  <si>
    <t>5958134080</t>
  </si>
  <si>
    <t>Součásti upevňovací vrtule R2 (160)</t>
  </si>
  <si>
    <t>-1934827114</t>
  </si>
  <si>
    <t>260*5</t>
  </si>
  <si>
    <t>38</t>
  </si>
  <si>
    <t>5958158065</t>
  </si>
  <si>
    <t>Podložka polyetylenová pod podkladnici 430/130/2 (ŽT)</t>
  </si>
  <si>
    <t>-375210655</t>
  </si>
  <si>
    <t>219*2</t>
  </si>
  <si>
    <t>39</t>
  </si>
  <si>
    <t>5958158070</t>
  </si>
  <si>
    <t>Podložka polyetylenová pod podkladnici 380/160/2 (S4, R4)</t>
  </si>
  <si>
    <t>1365043359</t>
  </si>
  <si>
    <t>40</t>
  </si>
  <si>
    <t>5958179010</t>
  </si>
  <si>
    <t>Hmoždinka excentrická plnoprofilová regenerační vložka</t>
  </si>
  <si>
    <t>-885256003</t>
  </si>
  <si>
    <t>41</t>
  </si>
  <si>
    <t>5958134040</t>
  </si>
  <si>
    <t>Součásti upevňovací kroužek pružný dvojitý Fe 6</t>
  </si>
  <si>
    <t>-614333102</t>
  </si>
  <si>
    <t>360*5+260*5</t>
  </si>
  <si>
    <t>42</t>
  </si>
  <si>
    <t>5958116000</t>
  </si>
  <si>
    <t>Matice M24</t>
  </si>
  <si>
    <t>-1753186841</t>
  </si>
  <si>
    <t>43</t>
  </si>
  <si>
    <t>5909032020</t>
  </si>
  <si>
    <t>Přesná úprava GPK koleje směrové a výškové uspořádání pražce betonové</t>
  </si>
  <si>
    <t>1645045708</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</si>
  <si>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</si>
  <si>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</si>
  <si>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Poznámka k položce:_x000D_
Kilometr koleje=km</t>
  </si>
  <si>
    <t>úprava GPK nad rámec výměny KL</t>
  </si>
  <si>
    <t>22,322165-22,251000</t>
  </si>
  <si>
    <t>22,651000-22,639594</t>
  </si>
  <si>
    <t>44</t>
  </si>
  <si>
    <t>5910020030</t>
  </si>
  <si>
    <t>Svařování kolejnic termitem plný předehřev standardní spára svar sériový tv. S49</t>
  </si>
  <si>
    <t>svar</t>
  </si>
  <si>
    <t>-452278079</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</si>
  <si>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</si>
  <si>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</si>
  <si>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montážní svary</t>
  </si>
  <si>
    <t>36+70</t>
  </si>
  <si>
    <t>45</t>
  </si>
  <si>
    <t>5910020130</t>
  </si>
  <si>
    <t>Svařování kolejnic termitem plný předehřev standardní spára svar jednotlivý tv. S49</t>
  </si>
  <si>
    <t>702047525</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</si>
  <si>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</si>
  <si>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závěrné svary</t>
  </si>
  <si>
    <t>46</t>
  </si>
  <si>
    <t>5910035030</t>
  </si>
  <si>
    <t>Dosažení dovolené upínací teploty v BK prodloužením kolejnicového pásu v koleji tv. S49</t>
  </si>
  <si>
    <t>-580021815</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</si>
  <si>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</si>
  <si>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</si>
  <si>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47</t>
  </si>
  <si>
    <t>5910040310</t>
  </si>
  <si>
    <t>Umožnění volné dilatace kolejnice demontáž upevňovadel s osazením kluzných podložek rozdělení pražců "c"</t>
  </si>
  <si>
    <t>-1916360426</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</si>
  <si>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</si>
  <si>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</si>
  <si>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Poznámka k položce:_x000D_
Metr kolejnice=m</t>
  </si>
  <si>
    <t>(225,543+143,809+121,2)*2</t>
  </si>
  <si>
    <t>48</t>
  </si>
  <si>
    <t>5910040330</t>
  </si>
  <si>
    <t>Umožnění volné dilatace kolejnice demontáž upevňovadel s osazením kluzných podložek rozdělení pražců "u"</t>
  </si>
  <si>
    <t>931183857</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</si>
  <si>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</si>
  <si>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(163,486+11,3+24,494+36,635)*2</t>
  </si>
  <si>
    <t>49</t>
  </si>
  <si>
    <t>5910040410</t>
  </si>
  <si>
    <t>Umožnění volné dilatace kolejnice montáž upevňovadel s odstraněním kluzných podložek rozdělení pražců "c"</t>
  </si>
  <si>
    <t>-341393337</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</si>
  <si>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</si>
  <si>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50</t>
  </si>
  <si>
    <t>5910040430</t>
  </si>
  <si>
    <t>Umožnění volné dilatace kolejnice montáž upevňovadel s odstraněním kluzných podložek rozdělení pražců "u"</t>
  </si>
  <si>
    <t>1329384899</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</si>
  <si>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</si>
  <si>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51</t>
  </si>
  <si>
    <t>5911629040</t>
  </si>
  <si>
    <t>Montáž jednoduché výhybky na úložišti dřevěné pražce soustavy S49</t>
  </si>
  <si>
    <t>637486316</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</si>
  <si>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</si>
  <si>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Poznámka k souboru cen:_x000D_
1. V cenách jsou započteny náklady na zřízení montážní plochy, manipulaci, nanesení součástí, montáž podle montážního plánu, přezkoušení doléhání jazyků a ošetření kluzných částí výhybky mazivem. Demontáž součástí před položením._x000D_
2. V cenách nejsou obsaženy náklady na dodávku materiálu.</t>
  </si>
  <si>
    <t>viz příloha VV č. 1 a 6</t>
  </si>
  <si>
    <t>218,775</t>
  </si>
  <si>
    <t>52</t>
  </si>
  <si>
    <t>5956116005</t>
  </si>
  <si>
    <t>Pražce dřevěné výhybkové dub skupina 4 150x260</t>
  </si>
  <si>
    <t>1099997025</t>
  </si>
  <si>
    <t>7,363*5</t>
  </si>
  <si>
    <t>53</t>
  </si>
  <si>
    <t>5961148030</t>
  </si>
  <si>
    <t>Srdcovka jednoduchá JS49 1:9-190 pravá</t>
  </si>
  <si>
    <t>512</t>
  </si>
  <si>
    <t>-143450976</t>
  </si>
  <si>
    <t>54</t>
  </si>
  <si>
    <t>5961146070</t>
  </si>
  <si>
    <t>Jazyk JS49 1:9-190 pravý ohnutý 10113 mm</t>
  </si>
  <si>
    <t>1776926508</t>
  </si>
  <si>
    <t>55</t>
  </si>
  <si>
    <t>5961147060</t>
  </si>
  <si>
    <t>Opornice JS49 1:9-190 pravá přímá 11366 mm</t>
  </si>
  <si>
    <t>-928013266</t>
  </si>
  <si>
    <t>56</t>
  </si>
  <si>
    <t>5961148035</t>
  </si>
  <si>
    <t>Srdcovka jednoduchá JS49 1:9-190 levá</t>
  </si>
  <si>
    <t>1263916519</t>
  </si>
  <si>
    <t>57</t>
  </si>
  <si>
    <t>5910132030</t>
  </si>
  <si>
    <t>Zřízení zádržné opěrky na jazyku i opornici</t>
  </si>
  <si>
    <t>pár</t>
  </si>
  <si>
    <t>1953246047</t>
  </si>
  <si>
    <t>Zřízení zádržné opěrky na jazyku i opornici. Poznámka: 1. V cenách jsou započteny náklady na vrtání otvorů a montáž. 2. V cenách nejsou obsaženy náklady na dodávku materiálu.</t>
  </si>
  <si>
    <t>Poznámka k souboru cen:_x000D_
1. V cenách jsou započteny náklady na vrtání otvorů a montáž._x000D_
2. V cenách nejsou obsaženy náklady na dodávku materiálu.</t>
  </si>
  <si>
    <t>58</t>
  </si>
  <si>
    <t>5961170060</t>
  </si>
  <si>
    <t>Zádržná opěrka proti putování (komplet pro jazky i opornici) S49 R190 pro jazyk ohnutý</t>
  </si>
  <si>
    <t>1710035765</t>
  </si>
  <si>
    <t>59</t>
  </si>
  <si>
    <t>5961170065</t>
  </si>
  <si>
    <t>Zádržná opěrka proti putování (komplet pro jazky i opornici) S49 R190 pro jazyk přímý</t>
  </si>
  <si>
    <t>785934512</t>
  </si>
  <si>
    <t>60</t>
  </si>
  <si>
    <t>5961170157R</t>
  </si>
  <si>
    <t>Zádržná opěrka proti putování pro opornici S49 R190 ohnutou</t>
  </si>
  <si>
    <t>88962913</t>
  </si>
  <si>
    <t>61</t>
  </si>
  <si>
    <t>5961170158R</t>
  </si>
  <si>
    <t>Zádržná opěrka proti putování pro opornici S49 R190 přímou</t>
  </si>
  <si>
    <t>-1008751484</t>
  </si>
  <si>
    <t>62</t>
  </si>
  <si>
    <t>5910070010</t>
  </si>
  <si>
    <t>Základní broušení výhybky optimalizace příčného profilu</t>
  </si>
  <si>
    <t>82859364</t>
  </si>
  <si>
    <t>Základní broušení výhybky optimalizace příčného profilu. Poznámka: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 2. U ručního broušení cena neobsahuje náklady na pořízení diagnostiky skenováním, které se oceňuje položkou z VRN.</t>
  </si>
  <si>
    <t>Poznámka k souboru cen:_x000D_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broušení._x000D_
2. U ručního broušení cena neobsahuje náklady na pořízení diagnostiky skenováním, které se oceňuje položkou z VRN.</t>
  </si>
  <si>
    <t>63</t>
  </si>
  <si>
    <t>5910050010</t>
  </si>
  <si>
    <t>Umožnění volné dilatace dílů výhybek demontáž upevňovadel výhybka I. generace</t>
  </si>
  <si>
    <t>439786540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</si>
  <si>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</si>
  <si>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Poznámka k souboru cen:_x000D_
1. V cenách jsou započteny náklady na uvolnění dílů výhybky a jejich rovnoměrné prodloužení nebo zkrácení._x000D_
2. V cenách nejsou obsaženy náklady na demontáž spojek.</t>
  </si>
  <si>
    <t>64</t>
  </si>
  <si>
    <t>5910050110</t>
  </si>
  <si>
    <t>Umožnění volné dilatace dílů výhybek montáž upevňovadel výhybka I. generace</t>
  </si>
  <si>
    <t>579753988</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</si>
  <si>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</si>
  <si>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65</t>
  </si>
  <si>
    <t>5912007010</t>
  </si>
  <si>
    <t>Výměna návěstidla námezníku</t>
  </si>
  <si>
    <t>-1288441792</t>
  </si>
  <si>
    <t>Výměna návěstidla námezníku. Poznámka: 1. V cenách jsou započteny náklady na demontáž, výměnu a montáž návěstidel umístěných ve stezce včetně úpravy místa uložení. 2. V cenách nejsou obsaženy náklady na dodávku materiálu.</t>
  </si>
  <si>
    <t>Poznámka k souboru cen:_x000D_
1. V cenách jsou započteny náklady na demontáž, výměnu a montáž návěstidel umístěných ve stezce včetně úpravy místa uložení._x000D_
2. V cenách nejsou obsaženy náklady na dodávku materiálu.</t>
  </si>
  <si>
    <t>66</t>
  </si>
  <si>
    <t>5913410030</t>
  </si>
  <si>
    <t>Nátěr traťových značek námezníku</t>
  </si>
  <si>
    <t>-616584800</t>
  </si>
  <si>
    <t>Nátěr traťových značek námezníku.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</si>
  <si>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Poznámka k souboru cen:_x000D_
1. V cenách jsou započteny náklady na odstranění drnu a plevelů u značky, očištění od starého nátěru a nečistot, provedení nového nátěru barvou schváleného typu a odstínu včetně případného popisu._x000D_
2. V cenách nejsou obsaženy náklady na dodávku materiálu.</t>
  </si>
  <si>
    <t>67</t>
  </si>
  <si>
    <t>5912050020</t>
  </si>
  <si>
    <t>Staničení výměna hektometrovníku</t>
  </si>
  <si>
    <t>905911252</t>
  </si>
  <si>
    <t>Staničení výměna hektometrovníku. Poznámka: 1. V cenách jsou započteny náklady na zemní práce a výměnu, demontáž nebo montáž staničení. 2. V cenách nejsou obsaženy náklady na dodávku materiálu.</t>
  </si>
  <si>
    <t>Poznámka k souboru cen:_x000D_
1. V cenách jsou započteny náklady na zemní práce a výměnu, demontáž nebo montáž staničení._x000D_
2. V cenách nejsou obsaženy náklady na dodávku materiálu.</t>
  </si>
  <si>
    <t>Poznámka k položce:_x000D_
Díl=kus</t>
  </si>
  <si>
    <t>68</t>
  </si>
  <si>
    <t>5913410020</t>
  </si>
  <si>
    <t>Nátěr traťových značek hektometrovníku</t>
  </si>
  <si>
    <t>-1701323770</t>
  </si>
  <si>
    <t>Nátěr traťových značek hektometrovníku.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</si>
  <si>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69</t>
  </si>
  <si>
    <t>5912010040</t>
  </si>
  <si>
    <t>Výměna návěstidla včetně sloupku rychlostníku</t>
  </si>
  <si>
    <t>-1863493054</t>
  </si>
  <si>
    <t>Výměna návěstidla včetně sloupku rychlostníku. Poznámka: 1. V cenách jsou započteny náklady na demontáž, výměnu a montáž sloupku a návěstidla. 2. V cenách nejsou obsaženy náklady na dodávku materiálu.</t>
  </si>
  <si>
    <t>Poznámka k souboru cen:_x000D_
1. V cenách jsou započteny náklady na demontáž, výměnu a montáž sloupku a návěstidla._x000D_
2. V cenách nejsou obsaženy náklady na dodávku materiálu.</t>
  </si>
  <si>
    <t>Poznámka k položce:_x000D_
Návěstidlo+sloupek=kus</t>
  </si>
  <si>
    <t>70</t>
  </si>
  <si>
    <t>5962101010</t>
  </si>
  <si>
    <t>Návěstidlo rychlostník - obdélník</t>
  </si>
  <si>
    <t>-1981490618</t>
  </si>
  <si>
    <t>71</t>
  </si>
  <si>
    <t>5962113005</t>
  </si>
  <si>
    <t>Sloupek ocelový pozinkovaný 60 mm</t>
  </si>
  <si>
    <t>-1854441662</t>
  </si>
  <si>
    <t>4*4</t>
  </si>
  <si>
    <t>72</t>
  </si>
  <si>
    <t>5962114020</t>
  </si>
  <si>
    <t>Výstroj sloupku víčko plast 60 mm</t>
  </si>
  <si>
    <t>-1763971694</t>
  </si>
  <si>
    <t>73</t>
  </si>
  <si>
    <t>5962114000</t>
  </si>
  <si>
    <t>Výstroj sloupku objímka 50 až 100 mm kompletní</t>
  </si>
  <si>
    <t>1135195140</t>
  </si>
  <si>
    <t>2*4</t>
  </si>
  <si>
    <t>74</t>
  </si>
  <si>
    <t>591415511R</t>
  </si>
  <si>
    <t>Oprava rampy uvolněné kotvy</t>
  </si>
  <si>
    <t>-1873527153</t>
  </si>
  <si>
    <t>Oprava rampy uvolněné kotvy. Poznámka: 1. V cenách jsou započteny náklady na opravu, naložení výzisku na dopravní prostředek a uložení na úložišti. 2. V cenách nejsou obsaženy náklady na dodávku materiálu.</t>
  </si>
  <si>
    <t>Poznámka k souboru cen:_x000D_
1. V cenách jsou započteny náklady na opravu, naložení výzisku na dopravní prostředek a uložení na úložišti._x000D_
2. V cenách nejsou obsaženy náklady na dodávku materiálu.</t>
  </si>
  <si>
    <t>75</t>
  </si>
  <si>
    <t>5999015010</t>
  </si>
  <si>
    <t>Vložení konstrukcí nebo dílů hmotnosti do 10 t</t>
  </si>
  <si>
    <t>1654560541</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</si>
  <si>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</si>
  <si>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Poznámka k souboru cen:_x000D_
1. V cenách jsou započteny náklady na vložení konstrukce podle technologického postupu, přeprava v místě technologické manipulace. Položka obsahuje náklady na práce v blízkosti trakčního vedení.</t>
  </si>
  <si>
    <t>Poznámka k položce:_x000D_
Kolej S49/B91S "u(163,486+11,3); S49/SB6 "c" (225,543+143,809); S49/dř. "u" (24,494+36,635); vložení 5 ks výhybek.</t>
  </si>
  <si>
    <t>vložení koleje - S49/B91 "u"</t>
  </si>
  <si>
    <t>(163,486+11,3)*0,62485</t>
  </si>
  <si>
    <t>vložení koleje - S49/SB6(4,8) "c"</t>
  </si>
  <si>
    <t>(225,543+143,809)*0,55022</t>
  </si>
  <si>
    <t>vložení koleje - S49/dř. "u"</t>
  </si>
  <si>
    <t>(24,494+36,635)*0,31595</t>
  </si>
  <si>
    <t>vložení výhybek</t>
  </si>
  <si>
    <t>5*13,942</t>
  </si>
  <si>
    <t>OST</t>
  </si>
  <si>
    <t>Ostatní</t>
  </si>
  <si>
    <t>76</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</si>
  <si>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</si>
  <si>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</si>
  <si>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-1810384724</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</si>
  <si>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</si>
  <si>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</si>
  <si>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Nové výhybkové součásti z Prostějova.</t>
  </si>
  <si>
    <t>nové výhybkové součásti z Prostějova</t>
  </si>
  <si>
    <t>1,5*4+1,036+1,12</t>
  </si>
  <si>
    <t>77</t>
  </si>
  <si>
    <t>9903200100</t>
  </si>
  <si>
    <t>Přeprava mechanizace na místo prováděných prací o hmotnosti přes 12 t přes 50 do 100 km</t>
  </si>
  <si>
    <t>484165165</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</si>
  <si>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</si>
  <si>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</si>
  <si>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Poznámka k položce:_x000D_
Dvoucestný bagr.</t>
  </si>
  <si>
    <t>"dvoucestný bagr" 4</t>
  </si>
  <si>
    <t>78</t>
  </si>
  <si>
    <t>9903200200</t>
  </si>
  <si>
    <t>Přeprava mechanizace na místo prováděných prací o hmotnosti přes 12 t do 200 km</t>
  </si>
  <si>
    <t>-348961449</t>
  </si>
  <si>
    <t>Přeprava mechanizace na místo prováděných prací o hmotnosti přes 12 t do 200 km . Poznámka: 1. Ceny jsou určeny pro dopravu mechanizmů na místo prováděných prací po silnici i po kolejích.2. V ceně jsou započteny i náklady na zpáteční cestu dopravního prostředku. Měrnou jednotkou je kus přepravovaného stroje.</t>
  </si>
  <si>
    <t>Poznámka k položce:_x000D_
ASPv, SSp, Loko.</t>
  </si>
  <si>
    <t>"ASPv" 1</t>
  </si>
  <si>
    <t>"SSP" 1</t>
  </si>
  <si>
    <t>"LOKO" 1</t>
  </si>
  <si>
    <t>79</t>
  </si>
  <si>
    <t>9902900200</t>
  </si>
  <si>
    <t>Naložení objemnějšího kusového materiálu, vybouraných hmot</t>
  </si>
  <si>
    <t>-1588622010</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</si>
  <si>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</si>
  <si>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</si>
  <si>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Poznámka k položce:_x000D_
Dřevěné pražce k likvidaci, bet. pražce k likvidaci, SB6 z Košťálova, výh. z Frýdlantu</t>
  </si>
  <si>
    <t xml:space="preserve">dřevěné pražce k likvidaci </t>
  </si>
  <si>
    <t>56,171+20,351</t>
  </si>
  <si>
    <t xml:space="preserve">likvidace bet. pražců - viz příloha VV č. 4 </t>
  </si>
  <si>
    <t>14,163</t>
  </si>
  <si>
    <t>regenerované SB6 z Košťálova</t>
  </si>
  <si>
    <t>343*0,320</t>
  </si>
  <si>
    <t>regenerovaná výhybka z Frýdlantu v Č.</t>
  </si>
  <si>
    <t>9,45</t>
  </si>
  <si>
    <t>80</t>
  </si>
  <si>
    <t>9909000300</t>
  </si>
  <si>
    <t>Poplatek za likvidaci dřevěných kolejnicových podpor</t>
  </si>
  <si>
    <t>679676365</t>
  </si>
  <si>
    <t>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</si>
  <si>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</si>
  <si>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viz VV příloha č. 4</t>
  </si>
  <si>
    <t>81</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</si>
  <si>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</si>
  <si>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</si>
  <si>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1533877679</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</si>
  <si>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</si>
  <si>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_x000D_
Dřevěné pražce k likvidaci.</t>
  </si>
  <si>
    <t>82</t>
  </si>
  <si>
    <t>9902900100</t>
  </si>
  <si>
    <t>Naložení sypanin, drobného kusového materiálu, suti</t>
  </si>
  <si>
    <t>1161769391</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</si>
  <si>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</si>
  <si>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položce:_x000D_
 PE a pryžové podložky k likvidaci.</t>
  </si>
  <si>
    <t>PE a pryž. podložky k likvidaci</t>
  </si>
  <si>
    <t>0,194+0,471</t>
  </si>
  <si>
    <t>83</t>
  </si>
  <si>
    <t>9909000400</t>
  </si>
  <si>
    <t>Poplatek za likvidaci plastových součástí</t>
  </si>
  <si>
    <t>-1204986418</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</si>
  <si>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</si>
  <si>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likvidace PE a pryž. podložek - viz VV příloha č. 4</t>
  </si>
  <si>
    <t>84</t>
  </si>
  <si>
    <t>9901000400</t>
  </si>
  <si>
    <t>Doprava obousměrná (např. dodávek z vlastních zásob zhotovitele nebo objednatele nebo výzisku) mechanizací o nosnosti do 3,5 t elektrosoučástek, montážního materiálu, kameniva, písku, dlažebních kostek, suti, atd. do 40 km</t>
  </si>
  <si>
    <t>-668934428</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</si>
  <si>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</si>
  <si>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kus stroje._x000D_
Likvidace PE a pryžových podložek.</t>
  </si>
  <si>
    <t xml:space="preserve">likvidace PE a pryž. podložek </t>
  </si>
  <si>
    <t>85</t>
  </si>
  <si>
    <t>9909000500</t>
  </si>
  <si>
    <t>Poplatek uložení odpadu betonových prefabrikátů</t>
  </si>
  <si>
    <t>1834642078</t>
  </si>
  <si>
    <t>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</si>
  <si>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86</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</si>
  <si>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</si>
  <si>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</si>
  <si>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2045632548</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</si>
  <si>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</si>
  <si>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Likvidace bet. pražců.</t>
  </si>
  <si>
    <t>87</t>
  </si>
  <si>
    <t>9909000100</t>
  </si>
  <si>
    <t>Poplatek za uložení suti nebo hmot na oficiální skládku</t>
  </si>
  <si>
    <t>-262274437</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</si>
  <si>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</si>
  <si>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Likvidace odtěženého kol. lože.</t>
  </si>
  <si>
    <t>likvidace odtěženého KL - viz příloha VV č. 3</t>
  </si>
  <si>
    <t>880*2,035</t>
  </si>
  <si>
    <t>88</t>
  </si>
  <si>
    <t>9902100400</t>
  </si>
  <si>
    <t>Doprava obousměrná (např. dodávek z vlastních zásob zhotovitele nebo objednatele nebo výzisku) mechanizací o nosnosti přes 3,5 t sypanin (kameniva, písku, suti, dlažebních kostek, atd.) do 40 km</t>
  </si>
  <si>
    <t>-485226990</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</si>
  <si>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</si>
  <si>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Likvidace odtěženého KL a nové kamenivo 32/63.</t>
  </si>
  <si>
    <t>nové kamenivo fr. 32/63 BI - viz příloha VV č. 5</t>
  </si>
  <si>
    <t>89</t>
  </si>
  <si>
    <t>9909000200</t>
  </si>
  <si>
    <t>Poplatek za uložení nebezpečného odpadu na oficiální skládku</t>
  </si>
  <si>
    <t>-1287332830</t>
  </si>
  <si>
    <t>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</si>
  <si>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Kontaminovaný mat. z výhybek.</t>
  </si>
  <si>
    <t>kontaminovaný mat. z výměn výhybek - viz příloha VV č. 3</t>
  </si>
  <si>
    <t>75*2,035</t>
  </si>
  <si>
    <t>90</t>
  </si>
  <si>
    <t>9902100700</t>
  </si>
  <si>
    <t>Doprava obousměrná (např. dodávek z vlastních zásob zhotovitele nebo objednatele nebo výzisku) mechanizací o nosnosti přes 3,5 t sypanin (kameniva, písku, suti, dlažebních kostek, atd.) do 100 km</t>
  </si>
  <si>
    <t>769033529</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</si>
  <si>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</si>
  <si>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_x000D_
Kontaminovaný mat. z výhybek.</t>
  </si>
  <si>
    <t>91</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</si>
  <si>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</si>
  <si>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</si>
  <si>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-2039530087</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</si>
  <si>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</si>
  <si>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Dodávka nových kolejnic a pražců B91S</t>
  </si>
  <si>
    <t>dodávka nových kolejnic</t>
  </si>
  <si>
    <t>viz příloha VV č. 5 a 7</t>
  </si>
  <si>
    <t>(163,486+11,3+24,494)*2*0,04939</t>
  </si>
  <si>
    <t xml:space="preserve">"na vložky" 100*0,04939 </t>
  </si>
  <si>
    <t xml:space="preserve">předpoklad dodávky pražců B91 z výr. závodu Doloplazy </t>
  </si>
  <si>
    <t>89,925</t>
  </si>
  <si>
    <t>92</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</si>
  <si>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</si>
  <si>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</si>
  <si>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1870697168</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</si>
  <si>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</si>
  <si>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Doprava nových kolejnic - dopočet do přepravní vzdálenosti.</t>
  </si>
  <si>
    <t>dodávka nových kolejnic - dopočet do přepravní vzdálenosti</t>
  </si>
  <si>
    <t>(163,486+11,3+24,494)*2*0,04939*(425-350)</t>
  </si>
  <si>
    <t>93</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</si>
  <si>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</si>
  <si>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</si>
  <si>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1469227131</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</si>
  <si>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</si>
  <si>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Poznámka k položce:_x000D_
Měrnou jednotkou je t přepravovaného materiálu._x000D_
Pražce SB6 ze žst Košťálov._x000D_
</t>
  </si>
  <si>
    <t>94</t>
  </si>
  <si>
    <t>9901000700</t>
  </si>
  <si>
    <t>Doprava obousměrná (např. dodávek z vlastních zásob zhotovitele nebo objednatele nebo výzisku) mechanizací o nosnosti do 3,5 t elektrosoučástek, montážního materiálu, kameniva, písku, dlažebních kostek, suti, atd. do 100 km</t>
  </si>
  <si>
    <t>-1013104112</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</si>
  <si>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</si>
  <si>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kus stroje.</t>
  </si>
  <si>
    <t>"dodávka nového drobného svrškového mat." 2</t>
  </si>
  <si>
    <t>95</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</si>
  <si>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</si>
  <si>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</si>
  <si>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1913457281</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</si>
  <si>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</si>
  <si>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_x000D_
Dodávka nových pražců příčných a výhybkových.</t>
  </si>
  <si>
    <t>dodávka nových pražců</t>
  </si>
  <si>
    <t>"příčných" 44*0,100</t>
  </si>
  <si>
    <t>"výhybkových"35,158</t>
  </si>
  <si>
    <t>96</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</si>
  <si>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</si>
  <si>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</si>
  <si>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-184870975</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</si>
  <si>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</si>
  <si>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Výhybka ze žst. Frýdlant v Čechách.</t>
  </si>
  <si>
    <t>SZT</t>
  </si>
  <si>
    <t>Úpravy SZT</t>
  </si>
  <si>
    <t>97</t>
  </si>
  <si>
    <t>1320010001R</t>
  </si>
  <si>
    <t>Výkop a odkop zeminy ke stávajícím kabelům ručně, zabezpečení výkopu</t>
  </si>
  <si>
    <t>Sborník UOŽI 01 2020</t>
  </si>
  <si>
    <t>-1075120615</t>
  </si>
  <si>
    <t>98</t>
  </si>
  <si>
    <t>1320030142R</t>
  </si>
  <si>
    <t>Zához kabelové trasy mechanizací š 50 cm, hl 80 cm v hornině tř. 4</t>
  </si>
  <si>
    <t>-1268923027</t>
  </si>
  <si>
    <t>99</t>
  </si>
  <si>
    <t>1320030162R</t>
  </si>
  <si>
    <t>Zához kabelové trasy mechanizací š 50 cm, hl 120 cm v hornině tř. 4</t>
  </si>
  <si>
    <t>-716648671</t>
  </si>
  <si>
    <t>7590915012</t>
  </si>
  <si>
    <t>Montáž výkolejky bez návěstního tělesa se zámkem kontrolním</t>
  </si>
  <si>
    <t>2052930304</t>
  </si>
  <si>
    <t>Montáž výkolejky bez návěstního tělesa se zámkem kontrolním - položení na dřevěné pražce, označení a vyvrtání otvorů, položení a přišroubování na paty kolejnice, přišroubování dosedacího úhelníku, vyzkoušení, úprava typu klíče, očíslování výkolejky, nátěr</t>
  </si>
  <si>
    <t>101</t>
  </si>
  <si>
    <t>7591305010</t>
  </si>
  <si>
    <t>Montáž zámku výměnového jednoduchého</t>
  </si>
  <si>
    <t>-1812378692</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</si>
  <si>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</si>
  <si>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102</t>
  </si>
  <si>
    <t>7591305014</t>
  </si>
  <si>
    <t>Montáž zámku výměnového kontrolního</t>
  </si>
  <si>
    <t>1703074903</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</si>
  <si>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</si>
  <si>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103</t>
  </si>
  <si>
    <t>7591305016</t>
  </si>
  <si>
    <t>Montáž zámku výměnového kontrolního odtlačného</t>
  </si>
  <si>
    <t>-1077897952</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</si>
  <si>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</si>
  <si>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104</t>
  </si>
  <si>
    <t>7594305030</t>
  </si>
  <si>
    <t>Montáž součástí počítače náprav kabelového závěru KSL-F pro RSR</t>
  </si>
  <si>
    <t>-1492859775</t>
  </si>
  <si>
    <t>105</t>
  </si>
  <si>
    <t>7594305035</t>
  </si>
  <si>
    <t>Montáž součástí počítače náprav kabelového závěru KSL-FP pro RSR</t>
  </si>
  <si>
    <t>946182370</t>
  </si>
  <si>
    <t>106</t>
  </si>
  <si>
    <t>7594305040</t>
  </si>
  <si>
    <t>Montáž součástí počítače náprav upevňovací kolejnicové čelisti SK 140</t>
  </si>
  <si>
    <t>-1530031450</t>
  </si>
  <si>
    <t>107</t>
  </si>
  <si>
    <t>7590525231</t>
  </si>
  <si>
    <t>Montáž kabelu návěstního volně uloženého s jádrem 1 mm Cu TCEKEZE, TCEKFE, TCEKPFLEY, TCEKPFLEZE do 16 P</t>
  </si>
  <si>
    <t>1894067193</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</si>
  <si>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</si>
  <si>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108</t>
  </si>
  <si>
    <t>7590525232</t>
  </si>
  <si>
    <t>Montáž kabelu návěstního volně uloženého s jádrem 1 mm Cu TCEKEZE, TCEKFE, TCEKPFLEY, TCEKPFLEZE do 30 P</t>
  </si>
  <si>
    <t>-438527515</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</si>
  <si>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</si>
  <si>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109</t>
  </si>
  <si>
    <t>7593505202</t>
  </si>
  <si>
    <t>Uložení HDPE trubky pro optický kabel do výkopu bez zřízení lože a bez krytí</t>
  </si>
  <si>
    <t>802655281</t>
  </si>
  <si>
    <t>110</t>
  </si>
  <si>
    <t>7593505224</t>
  </si>
  <si>
    <t>Montáž spojky opravné půlené spojky na HDPE - Plasson</t>
  </si>
  <si>
    <t>407702840</t>
  </si>
  <si>
    <t>111</t>
  </si>
  <si>
    <t>7590525412</t>
  </si>
  <si>
    <t>Montáž spojky rovné pro plastové kabely párové rovné o průměru 1,0 mm PE plášť bez pancíře S 1 do 14 žil</t>
  </si>
  <si>
    <t>1688584621</t>
  </si>
  <si>
    <t>Montáž spojky rovné pro plastové kabely párové rovné o průměru 1,0 mm PE plášť bez pancíře S 1 do 14 žil - přistavení elektrického agregátu, změření izolačního odporu, vlastní montáž spojky, sestavení montážního stojanu, upnutí kabelu do stojanu, spojení žil, svaření spojky, uvolnění kabelu, uložení spojky v jámě</t>
  </si>
  <si>
    <t>112</t>
  </si>
  <si>
    <t>7590525413</t>
  </si>
  <si>
    <t>Montáž spojky rovné pro plastové kabely párové rovné o průměru 1,0 mm PE plášť bez pancíře S 1 do 24 žil</t>
  </si>
  <si>
    <t>1815603504</t>
  </si>
  <si>
    <t>Montáž spojky rovné pro plastové kabely párové rovné o průměru 1,0 mm PE plášť bez pancíře S 1 do 24 žil - přistavení elektrického agregátu, změření izolačního odporu, vlastní montáž spojky, sestavení montážního stojanu, upnutí kabelu do stojanu, spojení žil, svaření spojky, uvolnění kabelu, uložení spojky v jámě</t>
  </si>
  <si>
    <t>113</t>
  </si>
  <si>
    <t>7590525416</t>
  </si>
  <si>
    <t>Montáž spojky rovné pro plastové kabely párové rovné o průměru 1,0 mm PE plášť bez pancíře S 2 do 48 žil</t>
  </si>
  <si>
    <t>-1737888462</t>
  </si>
  <si>
    <t>Montáž spojky rovné pro plastové kabely párové rovné o průměru 1,0 mm PE plášť bez pancíře S 2 do 48 žil - přistavení elektrického agregátu, změření izolačního odporu, vlastní montáž spojky, sestavení montážního stojanu, upnutí kabelu do stojanu, spojení žil, svaření spojky, uvolnění kabelu, uložení spojky v jámě</t>
  </si>
  <si>
    <t>114</t>
  </si>
  <si>
    <t>7492752040</t>
  </si>
  <si>
    <t>Montáž ukončení kabelů nn kabelovou spojkou vícežilové kabely s plastovou izolací do 4 mm2 4-7 - žílové kabely</t>
  </si>
  <si>
    <t>997999939</t>
  </si>
  <si>
    <t>Montáž ukončení kabelů nn kabelovou spojkou vícežilové kabely s plastovou izolací do 4 mm2 4-7 - žílové kabely - včetně odizolování pláště a izolace žil kabelu, včetně ukončení žil a stínění - oko</t>
  </si>
  <si>
    <t>115</t>
  </si>
  <si>
    <t>7492752050</t>
  </si>
  <si>
    <t>Montáž ukončení kabelů nn kabelovou spojkou vícežilové kabely s plastovou izolací do 2,5 mm2 22-40 - žílové kabely</t>
  </si>
  <si>
    <t>-2029305096</t>
  </si>
  <si>
    <t>Montáž ukončení kabelů nn kabelovou spojkou vícežilové kabely s plastovou izolací do 2,5 mm2 22-40 - žílové kabely - včetně odizolování pláště a izolace žil kabelu, včetně ukončení žil a stínění - oko</t>
  </si>
  <si>
    <t>116</t>
  </si>
  <si>
    <t>7590525403</t>
  </si>
  <si>
    <t>Montáž spojky rovné metalické do 50 XN</t>
  </si>
  <si>
    <t>1240200261</t>
  </si>
  <si>
    <t>117</t>
  </si>
  <si>
    <t>R1</t>
  </si>
  <si>
    <t>Dodatečná ochrana kabelových tras pod kolejí</t>
  </si>
  <si>
    <t>kpl</t>
  </si>
  <si>
    <t>1247255012</t>
  </si>
  <si>
    <t>118</t>
  </si>
  <si>
    <t>7592007050</t>
  </si>
  <si>
    <t>Demontáž počítacího bodu (senzoru) RSR 180</t>
  </si>
  <si>
    <t>-1181181474</t>
  </si>
  <si>
    <t>119</t>
  </si>
  <si>
    <t>7594307030</t>
  </si>
  <si>
    <t>Demontáž součástí počítače náprav kabelového závěru KSL-F pro RSR</t>
  </si>
  <si>
    <t>1455301517</t>
  </si>
  <si>
    <t>120</t>
  </si>
  <si>
    <t>7594307035</t>
  </si>
  <si>
    <t>Demontáž součástí počítače náprav kabelového závěru KSL-FP pro RSR</t>
  </si>
  <si>
    <t>-825287953</t>
  </si>
  <si>
    <t>121</t>
  </si>
  <si>
    <t>7590527042</t>
  </si>
  <si>
    <t>Demontáž kabelu volně uloženého</t>
  </si>
  <si>
    <t>199347305</t>
  </si>
  <si>
    <t>122</t>
  </si>
  <si>
    <t>7593507202</t>
  </si>
  <si>
    <t>Demontáž trubek HDPE z výkopu</t>
  </si>
  <si>
    <t>1185376197</t>
  </si>
  <si>
    <t>123</t>
  </si>
  <si>
    <t>7591307010</t>
  </si>
  <si>
    <t>Demontáž zámku výměnového jednoduchého</t>
  </si>
  <si>
    <t>-748388007</t>
  </si>
  <si>
    <t>124</t>
  </si>
  <si>
    <t>7591307014</t>
  </si>
  <si>
    <t>Demontáž zámku výměnového kontrolního</t>
  </si>
  <si>
    <t>1676373533</t>
  </si>
  <si>
    <t>125</t>
  </si>
  <si>
    <t>7591307016</t>
  </si>
  <si>
    <t>Demontáž zámku výměnového kontrolního odtlačného</t>
  </si>
  <si>
    <t>1164834237</t>
  </si>
  <si>
    <t>126</t>
  </si>
  <si>
    <t>7590917012</t>
  </si>
  <si>
    <t>Demontáž výkolejky bez návěstního tělesa se zámkem kontrolním</t>
  </si>
  <si>
    <t>-1359635780</t>
  </si>
  <si>
    <t>127</t>
  </si>
  <si>
    <t>7593501195</t>
  </si>
  <si>
    <t>Trasy kabelového vedení Spojky šroubovací pro chráničky optického kabelu HDPE 5050 průměr 40 mm</t>
  </si>
  <si>
    <t>128</t>
  </si>
  <si>
    <t>1388682103</t>
  </si>
  <si>
    <t>7593501130</t>
  </si>
  <si>
    <t>Trasy kabelového vedení Chráničky optického kabelu HDPE 6050 průměr 50/41 mm</t>
  </si>
  <si>
    <t>-1080360035</t>
  </si>
  <si>
    <t>129</t>
  </si>
  <si>
    <t>7590541429</t>
  </si>
  <si>
    <t>Slaboproudé rozvody, kabely pro přívod a vnitřní instalaci Spojky metalických kabelů a příslušenství Teplem smrštitelná zesílená spojka pro netlakované kabely XAGA 500-43/8-150/EY</t>
  </si>
  <si>
    <t>83850171</t>
  </si>
  <si>
    <t>130</t>
  </si>
  <si>
    <t>7590521529</t>
  </si>
  <si>
    <t>Venkovní vedení kabelová - metalické sítě Plněné, párované s ochr. vodičem TCEKPFLEY 7 P 1,0 D</t>
  </si>
  <si>
    <t>1621591649</t>
  </si>
  <si>
    <t>131</t>
  </si>
  <si>
    <t>7590521534</t>
  </si>
  <si>
    <t>Venkovní vedení kabelová - metalické sítě Plněné, párované s ochr. vodičem TCEKPFLEY 12 P 1,0 D</t>
  </si>
  <si>
    <t>1365853284</t>
  </si>
  <si>
    <t>132</t>
  </si>
  <si>
    <t>7590521544</t>
  </si>
  <si>
    <t>Venkovní vedení kabelová - metalické sítě Plněné, párované s ochr. vodičem TCEKPFLEY 24 P 1,0 D</t>
  </si>
  <si>
    <t>-1053705464</t>
  </si>
  <si>
    <t>133</t>
  </si>
  <si>
    <t>7492502131R</t>
  </si>
  <si>
    <t>Kabely, vodiče, šňůry Cu - nn Kabel silový více-žílový Cu, plastová izolace CYKY 7O2,5 (7Dx2,5 mm2)</t>
  </si>
  <si>
    <t>568544852</t>
  </si>
  <si>
    <t>134</t>
  </si>
  <si>
    <t>7598025025</t>
  </si>
  <si>
    <t>Měření dálkových kabelů závěrečné zkrácené v obou směrech za provozu 19 čtyřek</t>
  </si>
  <si>
    <t>úsek</t>
  </si>
  <si>
    <t>1525802813</t>
  </si>
  <si>
    <t>135</t>
  </si>
  <si>
    <t>7598025025R</t>
  </si>
  <si>
    <t>Měření dálkových kabelů závěrečné zkrácené v obou směrech za provozu 19 čtyřek (na konci stavby)</t>
  </si>
  <si>
    <t>583429938</t>
  </si>
  <si>
    <t>136</t>
  </si>
  <si>
    <t>7598015185</t>
  </si>
  <si>
    <t>Jednosměrné měření kabelu místního</t>
  </si>
  <si>
    <t>-35892579</t>
  </si>
  <si>
    <t>137</t>
  </si>
  <si>
    <t>7598015185R</t>
  </si>
  <si>
    <t>Jednosměrné měření kabelu místního (na konci stavby)</t>
  </si>
  <si>
    <t>-1796888165</t>
  </si>
  <si>
    <t>138</t>
  </si>
  <si>
    <t>7598035150</t>
  </si>
  <si>
    <t>Záznam a vyhodnocení měřících protokolů na nosič (1 případ = 1 kus)</t>
  </si>
  <si>
    <t>976857771</t>
  </si>
  <si>
    <t>139</t>
  </si>
  <si>
    <t>7598095085</t>
  </si>
  <si>
    <t>Přezkoušení a regulace senzoru počítacího bodu</t>
  </si>
  <si>
    <t>-1413351293</t>
  </si>
  <si>
    <t>Přezkoušení a regulace senzoru počítacího bodu - kontrola (nastavení) mechanických parametrů polohy, regulace napájení, kalibrace, kontrola funkce a započítávání, kontrola indikace</t>
  </si>
  <si>
    <t>140</t>
  </si>
  <si>
    <t>7598095090</t>
  </si>
  <si>
    <t>Přezkoušení a regulace počítače náprav včetně vyhotovení protokolu za 1 úsek</t>
  </si>
  <si>
    <t>-1254046986</t>
  </si>
  <si>
    <t>Přezkoušení a regulace počítače náprav včetně vyhotovení protokolu za 1 úsek - provedení příslušných měření, nastavení zařízení, přezkoušení funkce a vyhotovení protokolu</t>
  </si>
  <si>
    <t>SO 01.1 - Následná úprava GPK</t>
  </si>
  <si>
    <t>-1388115468</t>
  </si>
  <si>
    <t>(544+61)*3,4*0,05</t>
  </si>
  <si>
    <t>5905105040</t>
  </si>
  <si>
    <t>Doplnění KL kamenivem souvisle strojně ve výhybce</t>
  </si>
  <si>
    <t>557450678</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</si>
  <si>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</si>
  <si>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218,775*4,5*0,05</t>
  </si>
  <si>
    <t>1527284246</t>
  </si>
  <si>
    <t>(102,85+49,224)*2,035</t>
  </si>
  <si>
    <t>5909030010</t>
  </si>
  <si>
    <t>Následná úprava GPK koleje směrové a výškové uspořádání pražce dřevěné nebo ocelové</t>
  </si>
  <si>
    <t>-1185629789</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</si>
  <si>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</si>
  <si>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</si>
  <si>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(24,494+36,635)/1000</t>
  </si>
  <si>
    <t>5909030020</t>
  </si>
  <si>
    <t>Následná úprava GPK koleje směrové a výškové uspořádání pražce betonové</t>
  </si>
  <si>
    <t>1739173680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</si>
  <si>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</si>
  <si>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(163,486+225,543+143,809+11,3)/1000</t>
  </si>
  <si>
    <t>5909040010</t>
  </si>
  <si>
    <t>Následná úprava GPK výhybky směrové a výškové uspořádání pražce dřevěné nebo ocelové</t>
  </si>
  <si>
    <t>543393182</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</si>
  <si>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</si>
  <si>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5913035210</t>
  </si>
  <si>
    <t>Demontáž celopryžové přejezdové konstrukce silně zatížené v koleji část vnější a vnitřní bez závěrných zídek</t>
  </si>
  <si>
    <t>-722723876</t>
  </si>
  <si>
    <t>Demontáž celopryžové přejezdové konstrukce silně zatížené v koleji část vnější a vnitřní bez závěrných zídek. Poznámka: 1. V cenách jsou započteny náklady na demontáž konstrukce, naložení na dopravní prostředek.</t>
  </si>
  <si>
    <t>Poznámka k souboru cen:_x000D_
1. V cenách jsou započteny náklady na demontáž konstrukce, naložení na dopravní prostředek.</t>
  </si>
  <si>
    <t>5913040210</t>
  </si>
  <si>
    <t>Montáž celopryžové přejezdové konstrukce silně zatížené v koleji část vnější a vnitřní bez závěrných zídek</t>
  </si>
  <si>
    <t>1492608096</t>
  </si>
  <si>
    <t>Montáž celopryžové přejezdové konstrukce silně zatížené v koleji část vnější a vnitřní bez závěrných zídek. Poznámka: 1. V cenách jsou započteny náklady na montáž konstrukce. 2. V cenách nejsou obsaženy náklady na dodávku materiálu.</t>
  </si>
  <si>
    <t>Poznámka k souboru cen:_x000D_
1. V cenách jsou započteny náklady na montáž konstrukce._x000D_
2. V cenách nejsou obsaženy náklady na dodávku materiálu.</t>
  </si>
  <si>
    <t>1564600292</t>
  </si>
  <si>
    <t>Poznámka k položce:_x000D_
Měrnou jednotkou je t přepravovaného materiálu.</t>
  </si>
  <si>
    <t>22155803</t>
  </si>
  <si>
    <t>"MHS"1</t>
  </si>
  <si>
    <t>-2051334618</t>
  </si>
  <si>
    <t>"ASP"1</t>
  </si>
  <si>
    <t>"SSP"1</t>
  </si>
  <si>
    <t>SO 02 - Železniční spodek</t>
  </si>
  <si>
    <t>5904020110</t>
  </si>
  <si>
    <t>Vyřezání křovin porost hustý 6 a více kusů stonků na m2 plochy sklon terénu do 1:2</t>
  </si>
  <si>
    <t>1009019493</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</si>
  <si>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</si>
  <si>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Poznámka k souboru cen:_x000D_
1. V cenách jsou započteny náklady na vyřezání a likvidaci výřezu spálením, štěpkováním nebo jeho naložení na dopravní prostředek a uložení na skládku._x000D_
2. V cenách nejsou obsaženy náklady na dopravu a skládkovné.</t>
  </si>
  <si>
    <t>5913040230</t>
  </si>
  <si>
    <t>Montáž celopryžové přejezdové konstrukce silně zatížené v koleji část vnější a vnitřní včetně závěrných zídek</t>
  </si>
  <si>
    <t>-1460006340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</si>
  <si>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</si>
  <si>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5913105020</t>
  </si>
  <si>
    <t>Demontáž zádlažbové přejezdové konstrukce část vnitřní</t>
  </si>
  <si>
    <t>-719928705</t>
  </si>
  <si>
    <t>Demontáž zádlažbové přejezdové konstrukce část vnitřní. Poznámka: 1. V cenách jsou započteny náklady na demontáž konstrukce a naložení na dopravní prostředek.</t>
  </si>
  <si>
    <t>Poznámka k souboru cen:_x000D_
1. V cenách jsou započteny náklady na demontáž konstrukce a naložení na dopravní prostředek.</t>
  </si>
  <si>
    <t>5914035010</t>
  </si>
  <si>
    <t>Zřízení otevřených odvodňovacích zařízení příkopové tvárnice</t>
  </si>
  <si>
    <t>-1307168917</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</si>
  <si>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</si>
  <si>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zřízení podkladní vrstvy a uložení zařízení podle vzorového listu a rozprostření výzisku na terén nebo naložení na dopravní prostředek._x000D_
2. V cenách nejsou obsaženy náklady na provedení výkopku, ruční dočištění a dodávku materiálu.</t>
  </si>
  <si>
    <t>294*0,3</t>
  </si>
  <si>
    <t>5964119010</t>
  </si>
  <si>
    <t>Příkopová tvárnice TZZ 4a</t>
  </si>
  <si>
    <t>-662302185</t>
  </si>
  <si>
    <t>591403545R</t>
  </si>
  <si>
    <t>Zřízení otevřených odvodňovacích zařízení trativodní výusť monolitická betonová konstrukce</t>
  </si>
  <si>
    <t>-259400853</t>
  </si>
  <si>
    <t>Zřízení otevřených odvodňovacích zařízení trativodní výusť monolitická betonová konstrukce vč. dodávky potřebného matriálu.</t>
  </si>
  <si>
    <t>Poznámka k položce:_x000D_
Vč. dodávky potřebného matriálu.</t>
  </si>
  <si>
    <t>591404501R</t>
  </si>
  <si>
    <t>Výměna dílů krytých odvodňovacích zařízení potrubí trativodu</t>
  </si>
  <si>
    <t>-1787766374</t>
  </si>
  <si>
    <t>Prodloužení + úprava vyústění stávající kanal. DN 300.</t>
  </si>
  <si>
    <t>Poznámka k souboru cen:_x000D_
1. V cenách jsou započteny náklady na demontáž, výměnu, montáž dílů, včetně obsypání a zasypání zařízení propustným materiálem podle vzorového listu a rozprostření výzisku na terén nebo naložení na dopravní prostředek._x000D_
2. V cenách nejsou obsaženy náklady na provedení výkopku, ruční dočištění a dodávku materiálu.</t>
  </si>
  <si>
    <t>Poznámka k položce:_x000D_
Prodloužení + úprava vyústění stávající kanal. DN 300.</t>
  </si>
  <si>
    <t>5914055010</t>
  </si>
  <si>
    <t>Zřízení krytých odvodňovacích zařízení potrubí trativodu</t>
  </si>
  <si>
    <t>1963481467</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</si>
  <si>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</si>
  <si>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zřízení podkladní vrstvy, uložení, obsypání a zásyp zařízení podle vzorového listu a rozprostření výzisku na terén nebo naložení na dopravní prostředek._x000D_
2. V cenách nejsou obsaženy náklady na provedení výkopku, ruční dočištění a dodávku materiálu.</t>
  </si>
  <si>
    <t>5964103005</t>
  </si>
  <si>
    <t>Drenážní plastové díly trubka celoperforovaná DN 150 mm</t>
  </si>
  <si>
    <t>-1860510370</t>
  </si>
  <si>
    <t>5955101012</t>
  </si>
  <si>
    <t>Kamenivo drcené štěrk frakce 16/32</t>
  </si>
  <si>
    <t>40154332</t>
  </si>
  <si>
    <t>63,1*2</t>
  </si>
  <si>
    <t>5955101014</t>
  </si>
  <si>
    <t>Kamenivo drcené štěrkodrť frakce 0/8</t>
  </si>
  <si>
    <t>-654390870</t>
  </si>
  <si>
    <t>(7,7+0,7)*2</t>
  </si>
  <si>
    <t>5964161000</t>
  </si>
  <si>
    <t>Beton lehce zhutnitelný C 12/15;X0 F5 2 080 2 517</t>
  </si>
  <si>
    <t>1156273929</t>
  </si>
  <si>
    <t>13,2+2,9+7,5</t>
  </si>
  <si>
    <t>podklad nástupiště+rezerva na MC</t>
  </si>
  <si>
    <t>160*0,5*0,15</t>
  </si>
  <si>
    <t>5914055020</t>
  </si>
  <si>
    <t>Zřízení krytých odvodňovacích zařízení šachty trativodu</t>
  </si>
  <si>
    <t>-165534915</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</si>
  <si>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</si>
  <si>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7*1,5</t>
  </si>
  <si>
    <t>5964103120</t>
  </si>
  <si>
    <t>Drenážní plastové díly šachta průchozí DN 400/250  1 vtok/1 odtok DN 250 mm</t>
  </si>
  <si>
    <t>1549564119</t>
  </si>
  <si>
    <t>5964103125</t>
  </si>
  <si>
    <t>Drenážní plastové díly šachta odbočná DN 400/250  2 vtoky/1 odtok DN 250 mm</t>
  </si>
  <si>
    <t>2101890005</t>
  </si>
  <si>
    <t>5964103130</t>
  </si>
  <si>
    <t>Drenážní plastové díly prodlužovací nástavec šachty D 400, délka 3 m</t>
  </si>
  <si>
    <t>1909785990</t>
  </si>
  <si>
    <t>5964103135</t>
  </si>
  <si>
    <t>Drenážní plastové díly krytka šachty plastová D 400</t>
  </si>
  <si>
    <t>-1330429867</t>
  </si>
  <si>
    <t>5914055030</t>
  </si>
  <si>
    <t>Zřízení krytých odvodňovacích zařízení svodného potrubí</t>
  </si>
  <si>
    <t>2082430726</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</si>
  <si>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</si>
  <si>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5964104005</t>
  </si>
  <si>
    <t>Kanalizační díly plastové trubka hladká DN 200</t>
  </si>
  <si>
    <t>-691764263</t>
  </si>
  <si>
    <t>5914075020</t>
  </si>
  <si>
    <t>Zřízení konstrukční vrstvy pražcového podloží bez geomateriálu tl. 0,30 m</t>
  </si>
  <si>
    <t>668119100</t>
  </si>
  <si>
    <t>Zřízení konstrukční vrstvy pražcového podloží bez geomateriálu tl. 0,30 m. Poznámka: 1. V cenách jsou započteny náklady na naložení výzisku na dopravní prostředek. 2. V cenách nejsou obsaženy náklady na dodávku materiálu a odtěžení zeminy.</t>
  </si>
  <si>
    <t>Poznámka k souboru cen:_x000D_
1. V cenách jsou započteny náklady na naložení výzisku na dopravní prostředek._x000D_
2. V cenách nejsou obsaženy náklady na dodávku materiálu a odtěžení zeminy.</t>
  </si>
  <si>
    <t>Poznámka k položce:_x000D_
VL Ž4 typ 2</t>
  </si>
  <si>
    <t>987/0,3-729</t>
  </si>
  <si>
    <t>5955101020</t>
  </si>
  <si>
    <t>Kamenivo drcené štěrkodrť frakce 0/32</t>
  </si>
  <si>
    <t>827907795</t>
  </si>
  <si>
    <t>987*2</t>
  </si>
  <si>
    <t>5964133005</t>
  </si>
  <si>
    <t>Geotextilie separační</t>
  </si>
  <si>
    <t>1536681183</t>
  </si>
  <si>
    <t>Poznámka k položce:_x000D_
729 m2 do podkladních vrstev a 653 m2 trativod a svod. potrubí</t>
  </si>
  <si>
    <t>do podkladních vrstev</t>
  </si>
  <si>
    <t>729</t>
  </si>
  <si>
    <t>trativod a svod. potr.</t>
  </si>
  <si>
    <t>653</t>
  </si>
  <si>
    <t>5914075120</t>
  </si>
  <si>
    <t>Zřízení konstrukční vrstvy pražcového podloží včetně geotextilie tl. 0,30 m</t>
  </si>
  <si>
    <t>-2089315297</t>
  </si>
  <si>
    <t>Zřízení konstrukční vrstvy pražcového podloží včetně geotextilie tl. 0,30 m. Poznámka: 1. V cenách jsou započteny náklady na naložení výzisku na dopravní prostředek. 2. V cenách nejsou obsaženy náklady na dodávku materiálu a odtěžení zeminy.</t>
  </si>
  <si>
    <t>Poznámka k položce:_x000D_
VL Ž4 typ 3</t>
  </si>
  <si>
    <t>591407543R</t>
  </si>
  <si>
    <t>Zřízení konstrukční vrstvy pražcového podloží podle konstrukce typ 6</t>
  </si>
  <si>
    <t>415937623</t>
  </si>
  <si>
    <t>Zřízení konstrukční vrstvy pražcového podloží podle konstrukce typ 6. Poznámka: 1. V cenách jsou započteny náklady na naložení výzisku na dopravní prostředek. 2. V cenách nejsou obsaženy náklady na 
odtěžení zeminy.</t>
  </si>
  <si>
    <t>Poznámka k položce:_x000D_
VL č. Ž4_x000D_
Zemina zlepšená vápnem/cementem vč. materiálu</t>
  </si>
  <si>
    <t>2655+224</t>
  </si>
  <si>
    <t>5914120070</t>
  </si>
  <si>
    <t>Demontáž nástupiště úrovňového Sudop K (KD,KS) 150</t>
  </si>
  <si>
    <t>-706400460</t>
  </si>
  <si>
    <t>Demontáž nástupiště úrovňového Sudop K (KD,KS) 150. Poznámka: 1. V cenách jsou započteny náklady na snesení dílů i zásypu a jejich uložení na plochu nebo naložení na dopravní prostředek a uložení na úložišti.</t>
  </si>
  <si>
    <t>Poznámka k souboru cen:_x000D_
1. V cenách jsou započteny náklady na snesení dílů i zásypu a jejich uložení na plochu nebo naložení na dopravní prostředek a uložení na úložišti.</t>
  </si>
  <si>
    <t>viz příloha VV č. 1 a 18</t>
  </si>
  <si>
    <t>160</t>
  </si>
  <si>
    <t>5914130070</t>
  </si>
  <si>
    <t>Montáž nástupiště úrovňového Sudop K (KD,KS) 150</t>
  </si>
  <si>
    <t>112228614</t>
  </si>
  <si>
    <t>Montáž nástupiště úrovňového Sudop K (KD,KS) 150. Poznámka: 1. V cenách jsou započteny náklady na úpravu terénu, montáž a zásyp podle vzorového listu. 2. V cenách nejsou obsaženy náklady na dodávku materiálu.</t>
  </si>
  <si>
    <t>Poznámka k souboru cen:_x000D_
1. V cenách jsou započteny náklady na úpravu terénu, montáž a zásyp podle vzorového listu._x000D_
2. V cenách nejsou obsaženy náklady na dodávku materiálu.</t>
  </si>
  <si>
    <t>5915005030</t>
  </si>
  <si>
    <t>Hloubení rýh nebo jam ručně na železničním spodku v hornině třídy těžitelnosti I skupiny 3</t>
  </si>
  <si>
    <t>825186801</t>
  </si>
  <si>
    <t>Hloubení rýh nebo jam na železničním spodku III. třídy.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</si>
  <si>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</si>
  <si>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84+13,3+0,4</t>
  </si>
  <si>
    <t>5915010030</t>
  </si>
  <si>
    <t>Těžení zeminy nebo horniny železničního spodku v hornině třídy těžitelnosti I skupiny 3</t>
  </si>
  <si>
    <t>1559664127</t>
  </si>
  <si>
    <t>Těžení zeminy nebo horniny železničního spodku III. třídy. Poznámka: 1. V cenách jsou započteny náklady na těžení a uložení výzisku na terén nebo naložení na dopravní prostředek a uložení na úložišti.</t>
  </si>
  <si>
    <t>Poznámka k souboru cen:_x000D_
1. V cenách jsou započteny náklady na těžení a uložení výzisku na terén nebo naložení na dopravní prostředek a uložení na úložišti.</t>
  </si>
  <si>
    <t>1347+67,2</t>
  </si>
  <si>
    <t>479780009</t>
  </si>
  <si>
    <t>9902100200</t>
  </si>
  <si>
    <t>Doprava obousměrná (např. dodávek z vlastních zásob zhotovitele nebo objednatele nebo výzisku) mechanizací o nosnosti přes 3,5 t sypanin (kameniva, písku, suti, dlažebních kostek, atd.) do 20 km</t>
  </si>
  <si>
    <t>1582736626</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</si>
  <si>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</si>
  <si>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Doprava betonu.</t>
  </si>
  <si>
    <t>beton</t>
  </si>
  <si>
    <t>79,53</t>
  </si>
  <si>
    <t>-1053949773</t>
  </si>
  <si>
    <t>Poznámka k položce:_x000D_
Měrnou jednotkou je t přepravovaného materiálu._x000D_
Odtěžený materiál k likvidaci a nový materiál.</t>
  </si>
  <si>
    <t>odtěžený materiál k likvidaci</t>
  </si>
  <si>
    <t>2721,42</t>
  </si>
  <si>
    <t>nový materiál</t>
  </si>
  <si>
    <t>126,2+16,8</t>
  </si>
  <si>
    <t>-1767256695</t>
  </si>
  <si>
    <t>Poznámka k položce:_x000D_
Měrnou jednotkou je t přepravovaného materiálu._x000D_
Štěrk "0/32"</t>
  </si>
  <si>
    <t>"0/32" 987*2</t>
  </si>
  <si>
    <t>991093803</t>
  </si>
  <si>
    <t>TZZ z Běstovic</t>
  </si>
  <si>
    <t>294*0,044</t>
  </si>
  <si>
    <t>-935875293</t>
  </si>
  <si>
    <t>(1414,2+97,7)*1,8</t>
  </si>
  <si>
    <t>SO 03 - Přejezd P3172 v km 22,331</t>
  </si>
  <si>
    <t>5913035220</t>
  </si>
  <si>
    <t>Demontáž celopryžové přejezdové konstrukce silně zatížené v koleji část vnitřní</t>
  </si>
  <si>
    <t>1411976549</t>
  </si>
  <si>
    <t>Demontáž celopryžové přejezdové konstrukce silně zatížené v koleji část vnitřní. Poznámka: 1. V cenách jsou započteny náklady na demontáž konstrukce, naložení na dopravní prostředek.</t>
  </si>
  <si>
    <t>5913040220</t>
  </si>
  <si>
    <t>Montáž celopryžové přejezdové konstrukce silně zatížené v koleji část vnitřní</t>
  </si>
  <si>
    <t>-107015030</t>
  </si>
  <si>
    <t>Montáž celopryžové přejezdové konstrukce silně zatížené v koleji část vnitřní. Poznámka: 1. V cenách jsou započteny náklady na montáž konstrukce. 2. V cenách nejsou obsaženy náklady na dodávku materiálu.</t>
  </si>
  <si>
    <t>5963101000</t>
  </si>
  <si>
    <t>Přejezd celopryžový pro zatížené komunikace</t>
  </si>
  <si>
    <t>-1852120146</t>
  </si>
  <si>
    <t>5913235020</t>
  </si>
  <si>
    <t>Dělení AB komunikace řezáním hloubky do 20 cm</t>
  </si>
  <si>
    <t>-318853633</t>
  </si>
  <si>
    <t>Dělení AB komunikace řezáním hloubky do 20 cm. Poznámka: 1. V cenách jsou započteny náklady na provedení úkolu.</t>
  </si>
  <si>
    <t>Poznámka k souboru cen:_x000D_
1. V cenách jsou započteny náklady na provedení úkolu.</t>
  </si>
  <si>
    <t>5913240020</t>
  </si>
  <si>
    <t>Odstranění AB komunikace odtěžením nebo frézováním hloubky do 20 cm</t>
  </si>
  <si>
    <t>-1705400978</t>
  </si>
  <si>
    <t>Odstranění AB komunikace odtěžením nebo frézováním hloubky do 20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</si>
  <si>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</si>
  <si>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5913245010</t>
  </si>
  <si>
    <t>Oprava komunikace vyplněním trhlin zálivkovou hmotou</t>
  </si>
  <si>
    <t>752847103</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</si>
  <si>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</si>
  <si>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Poznámka k souboru cen:_x000D_
1. V cenách jsou započteny náklady očištění místa od nečistot, vyplnění trhlin zalitím, nerovností nebo výtluku vyplněním a zhutnění výplně._x000D_
2. V cenách nejsou obsaženy náklady na dodávku materiálu.</t>
  </si>
  <si>
    <t>5963152000</t>
  </si>
  <si>
    <t>Asfaltová zálivka pro trhliny a spáry</t>
  </si>
  <si>
    <t>kg</t>
  </si>
  <si>
    <t>-2124708758</t>
  </si>
  <si>
    <t>37,000*0,5</t>
  </si>
  <si>
    <t>5913250020</t>
  </si>
  <si>
    <t>Zřízení konstrukce vozovky asfaltobetonové dle vzorového listu Ž těžké - podkladní, ložní a obrusná vrstva tloušťky do 25 cm</t>
  </si>
  <si>
    <t>80824789</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</si>
  <si>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</si>
  <si>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Poznámka k souboru cen:_x000D_
1. V cenách jsou započteny náklady na zřízení netuhé vozovky podle VL s živičným podkladem ze stmelených vrstev podle vzorového listu Ž._x000D_
2. V cenách nejsou obsaženy náklady na dodávku materiálu.</t>
  </si>
  <si>
    <t>5963146025</t>
  </si>
  <si>
    <t>Asfaltový beton ACP 22S 50/70 hrubozrnný podkladní vrstva</t>
  </si>
  <si>
    <t>515457610</t>
  </si>
  <si>
    <t>74,2*0,09*2,6</t>
  </si>
  <si>
    <t>5963146010</t>
  </si>
  <si>
    <t>Asfaltový beton ACL 16S 50/70 hrubozrnný-ložní vrstva</t>
  </si>
  <si>
    <t>-1660914947</t>
  </si>
  <si>
    <t>74,2*0,06*2,6</t>
  </si>
  <si>
    <t>5963146000</t>
  </si>
  <si>
    <t>Asfaltový beton ACO 11S 50/70 střednězrnný-obrusná vrstva</t>
  </si>
  <si>
    <t>-1760830978</t>
  </si>
  <si>
    <t>74,2*0,04*2,6</t>
  </si>
  <si>
    <t>5914030550</t>
  </si>
  <si>
    <t>Demontáž dílů otevřeného odvodnění prahové vpusti z prefabrikovaných dílů</t>
  </si>
  <si>
    <t>-39890122</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</si>
  <si>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</si>
  <si>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Poznámka k souboru cen:_x000D_
1. V cenách jsou započteny náklady na demontáž dílů, zához, urovnání a úpravu terénu nebo naložení výzisku na dopravní prostředek._x000D_
2. V cenách nejsou obsaženy náklady na dopravu a skládkovné.</t>
  </si>
  <si>
    <t>698606853</t>
  </si>
  <si>
    <t>(148,5+3)*0,15*2</t>
  </si>
  <si>
    <t>-1809987046</t>
  </si>
  <si>
    <t>Zřízení otevřených odvodňovacích zařízení trativodní výusť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</si>
  <si>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5964104000</t>
  </si>
  <si>
    <t>Kanalizační díly plastové trubka hladká DN 150</t>
  </si>
  <si>
    <t>1324358619</t>
  </si>
  <si>
    <t>5914035510</t>
  </si>
  <si>
    <t>Zřízení otevřených odvodňovacích zařízení silničního žlabu s mřížkou</t>
  </si>
  <si>
    <t>300356037</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</si>
  <si>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</si>
  <si>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5964123000</t>
  </si>
  <si>
    <t>Odvodňovací žlab s mříží</t>
  </si>
  <si>
    <t>807900600</t>
  </si>
  <si>
    <t>-884481647</t>
  </si>
  <si>
    <t>5914075010</t>
  </si>
  <si>
    <t>Zřízení konstrukční vrstvy pražcového podloží bez geomateriálu tl. 0,15 m</t>
  </si>
  <si>
    <t>517489950</t>
  </si>
  <si>
    <t>Zřízení konstrukční vrstvy pražcového podloží bez geomateriálu tl. 0,15 m. Poznámka: 1. V cenách jsou započteny náklady na naložení výzisku na dopravní prostředek. 2. V cenách nejsou obsaženy náklady na dodávku materiálu a odtěžení zeminy.</t>
  </si>
  <si>
    <t>148,5+3</t>
  </si>
  <si>
    <t>596315200R</t>
  </si>
  <si>
    <t>271191675</t>
  </si>
  <si>
    <t>148,5*0,7</t>
  </si>
  <si>
    <t>1669568309</t>
  </si>
  <si>
    <t>1479586997</t>
  </si>
  <si>
    <t>podklad a obetonování žlabu</t>
  </si>
  <si>
    <t>6,5*0,3</t>
  </si>
  <si>
    <t>793753085</t>
  </si>
  <si>
    <t>1174026210</t>
  </si>
  <si>
    <t xml:space="preserve">beton </t>
  </si>
  <si>
    <t>4,356</t>
  </si>
  <si>
    <t>9902100300</t>
  </si>
  <si>
    <t>Doprava obousměrná (např. dodávek z vlastních zásob zhotovitele nebo objednatele nebo výzisku) mechanizací o nosnosti přes 3,5 t sypanin (kameniva, písku, suti, dlažebních kostek, atd.) do 30 km</t>
  </si>
  <si>
    <t>1510144789</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</si>
  <si>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</si>
  <si>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AB</t>
  </si>
  <si>
    <t>17,363+11,575+7,717</t>
  </si>
  <si>
    <t>15424599</t>
  </si>
  <si>
    <t>42+37,1</t>
  </si>
  <si>
    <t>-287174350</t>
  </si>
  <si>
    <t>0/32</t>
  </si>
  <si>
    <t>45,45</t>
  </si>
  <si>
    <t>-546109094</t>
  </si>
  <si>
    <t>363681693</t>
  </si>
  <si>
    <t>Poznámka k položce:_x000D_
Měrnou jednotkou je t přepravovaného materiálu._x000D_
_x000D_
 Dodávka přejezdové konstrukce.</t>
  </si>
  <si>
    <t>dodávka přejezdové kce</t>
  </si>
  <si>
    <t>6*0,852</t>
  </si>
  <si>
    <t>1131829394</t>
  </si>
  <si>
    <t>-1248868469</t>
  </si>
  <si>
    <t>9909000600</t>
  </si>
  <si>
    <t>Poplatek za recyklaci odpadu (asfaltové směsi, kusový beton)</t>
  </si>
  <si>
    <t>-1759340408</t>
  </si>
  <si>
    <t>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</si>
  <si>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OBJ 1 - Materiál objednatele – dodávaný na místo stavby</t>
  </si>
  <si>
    <t>5957201010</t>
  </si>
  <si>
    <t>Kolejnice užité tv. S49</t>
  </si>
  <si>
    <t>371565814</t>
  </si>
  <si>
    <t>Poznámka k položce:_x000D_
MATERIÁL DODÁVANÝ OBJEDNATELEM - POLOŽKU NEOCEŇOVAT A ANI NIJAK JINAK MĚNIT JEJÍ JEDNOTKOVOU CENU!!!</t>
  </si>
  <si>
    <t>(225,543+143,809+36,635)*2</t>
  </si>
  <si>
    <t>středovky výhybek</t>
  </si>
  <si>
    <t>12,5*4*5</t>
  </si>
  <si>
    <t>5956213065</t>
  </si>
  <si>
    <t>Pražec betonový příčný vystrojený  užitý tv. SB 8 P</t>
  </si>
  <si>
    <t>595702522</t>
  </si>
  <si>
    <t xml:space="preserve">11,3*1,68+"zaokrouhlení"+0,016 </t>
  </si>
  <si>
    <t>595621303R</t>
  </si>
  <si>
    <t>Pražec betonový příčný vystrojený  užitý SB5</t>
  </si>
  <si>
    <t>1454901133</t>
  </si>
  <si>
    <t>133,223*1,52+"zaokrouhlení"+0,501</t>
  </si>
  <si>
    <t>10,586*1,52-"zaokrouhlení"0,091</t>
  </si>
  <si>
    <t>5958231045</t>
  </si>
  <si>
    <t>Svěrka užitá T5</t>
  </si>
  <si>
    <t>1272959062</t>
  </si>
  <si>
    <t>219*4/2</t>
  </si>
  <si>
    <t>328/2</t>
  </si>
  <si>
    <t>5958231050</t>
  </si>
  <si>
    <t>Svěrka užitá T6</t>
  </si>
  <si>
    <t>-580959477</t>
  </si>
  <si>
    <t>5963201015</t>
  </si>
  <si>
    <t>Přejezd celopryžový užitý panel vnitřní</t>
  </si>
  <si>
    <t>-592813224</t>
  </si>
  <si>
    <t>6/0,6</t>
  </si>
  <si>
    <t>5963207060</t>
  </si>
  <si>
    <t>Nástupištní díly konzolová deska užitá KS 150</t>
  </si>
  <si>
    <t>-2071596354</t>
  </si>
  <si>
    <t>595621300R</t>
  </si>
  <si>
    <t>Pražec betonový příčný nevystrojený  užitý SB5</t>
  </si>
  <si>
    <t>-433534267</t>
  </si>
  <si>
    <t>OBJ 2 - Materiál objednatele – nedodávaný na místo stavby</t>
  </si>
  <si>
    <t>5956213040</t>
  </si>
  <si>
    <t>Pražec betonový příčný vystrojený  užitý SB6</t>
  </si>
  <si>
    <t>1442472689</t>
  </si>
  <si>
    <t>225,543*1,52+"zaokrouhlení"0,175</t>
  </si>
  <si>
    <t>5961240035</t>
  </si>
  <si>
    <t>Výhybka jednoduchá užitá kompletní ocelové součásti JS49 1: 9-190 levá</t>
  </si>
  <si>
    <t>-1580354185</t>
  </si>
  <si>
    <t>VON - Vedlejší a ostatní náklady</t>
  </si>
  <si>
    <t>VRN - Vedlejší rozpočtové náklady</t>
  </si>
  <si>
    <t>VRN</t>
  </si>
  <si>
    <t>Vedlejší rozpočtové náklady</t>
  </si>
  <si>
    <t>011101001</t>
  </si>
  <si>
    <t>Finanční náklady pojistné</t>
  </si>
  <si>
    <t>-963158698</t>
  </si>
  <si>
    <t>Poznámka k položce:_x000D_
Základna pro výpočet - ZRN</t>
  </si>
  <si>
    <t>021211001</t>
  </si>
  <si>
    <t>Průzkumné práce pro opravy Doplňující laboratorní rozbor kontaminace zeminy nebo kol. lože</t>
  </si>
  <si>
    <t>1613643800</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</si>
  <si>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</si>
  <si>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</si>
  <si>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</si>
  <si>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</si>
  <si>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376658559</t>
  </si>
  <si>
    <t>022111001</t>
  </si>
  <si>
    <t>Geodetické práce Kontrola PPK při směrové a výškové úpravě koleje zaměřením APK trať jednokolejná</t>
  </si>
  <si>
    <t>-1443825716</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</si>
  <si>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</si>
  <si>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</si>
  <si>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022121001</t>
  </si>
  <si>
    <t>Geodetické práce Diagnostika technické infrastruktury Vytýčení trasy inženýrských sítí</t>
  </si>
  <si>
    <t>-879469481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</si>
  <si>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</si>
  <si>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</si>
  <si>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</si>
  <si>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023131001</t>
  </si>
  <si>
    <t>Projektové práce Dokumentace skutečného provedení železničního svršku a spodku</t>
  </si>
  <si>
    <t>-1084304848</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</si>
  <si>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</si>
  <si>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</si>
  <si>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024101401</t>
  </si>
  <si>
    <t>Inženýrská činnost koordinační a kompletační činnost</t>
  </si>
  <si>
    <t>1910776049</t>
  </si>
  <si>
    <t>029101001</t>
  </si>
  <si>
    <t>Ostatní náklady Náklady na informační cedule, desky, publikační náklady, aj.</t>
  </si>
  <si>
    <t>-582439179</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</si>
  <si>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</si>
  <si>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</si>
  <si>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-1083186294</t>
  </si>
  <si>
    <t>033111001</t>
  </si>
  <si>
    <t>Provozní vlivy Výluka silničního provozu se zajištěním objížďky</t>
  </si>
  <si>
    <t>-208149321</t>
  </si>
  <si>
    <t>033131001</t>
  </si>
  <si>
    <t>Provozní vlivy Organizační zajištění prací při zřizování a udržování BK kolejí a výhybek</t>
  </si>
  <si>
    <t>1384747990</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</si>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</sst>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8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xf numFmtId="4" fontId="36" fillId="2" borderId="23"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3"/>
  <sheetViews>
    <sheetView showGridLines="0" workbookViewId="0"/>
  </sheetViews>
  <sheetFormatPr defaultRowHeight="14.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65"/>
      <c r="AS2" s="365"/>
      <c r="AT2" s="365"/>
      <c r="AU2" s="365"/>
      <c r="AV2" s="365"/>
      <c r="AW2" s="365"/>
      <c r="AX2" s="365"/>
      <c r="AY2" s="365"/>
      <c r="AZ2" s="365"/>
      <c r="BA2" s="365"/>
      <c r="BB2" s="365"/>
      <c r="BC2" s="365"/>
      <c r="BD2" s="365"/>
      <c r="BE2" s="365"/>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49" t="s">
        <v>14</v>
      </c>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23"/>
      <c r="AQ5" s="23"/>
      <c r="AR5" s="21"/>
      <c r="BE5" s="346" t="s">
        <v>15</v>
      </c>
      <c r="BS5" s="18" t="s">
        <v>6</v>
      </c>
    </row>
    <row r="6" spans="1:74" s="1" customFormat="1" ht="36.950000000000003" customHeight="1">
      <c r="B6" s="22"/>
      <c r="C6" s="23"/>
      <c r="D6" s="29" t="s">
        <v>16</v>
      </c>
      <c r="E6" s="23"/>
      <c r="F6" s="23"/>
      <c r="G6" s="23"/>
      <c r="H6" s="23"/>
      <c r="I6" s="23"/>
      <c r="J6" s="23"/>
      <c r="K6" s="351" t="s">
        <v>17</v>
      </c>
      <c r="L6" s="350"/>
      <c r="M6" s="350"/>
      <c r="N6" s="350"/>
      <c r="O6" s="350"/>
      <c r="P6" s="350"/>
      <c r="Q6" s="350"/>
      <c r="R6" s="350"/>
      <c r="S6" s="350"/>
      <c r="T6" s="350"/>
      <c r="U6" s="350"/>
      <c r="V6" s="350"/>
      <c r="W6" s="350"/>
      <c r="X6" s="350"/>
      <c r="Y6" s="350"/>
      <c r="Z6" s="350"/>
      <c r="AA6" s="350"/>
      <c r="AB6" s="350"/>
      <c r="AC6" s="350"/>
      <c r="AD6" s="350"/>
      <c r="AE6" s="350"/>
      <c r="AF6" s="350"/>
      <c r="AG6" s="350"/>
      <c r="AH6" s="350"/>
      <c r="AI6" s="350"/>
      <c r="AJ6" s="350"/>
      <c r="AK6" s="350"/>
      <c r="AL6" s="350"/>
      <c r="AM6" s="350"/>
      <c r="AN6" s="350"/>
      <c r="AO6" s="350"/>
      <c r="AP6" s="23"/>
      <c r="AQ6" s="23"/>
      <c r="AR6" s="21"/>
      <c r="BE6" s="347"/>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47"/>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47"/>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47"/>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19</v>
      </c>
      <c r="AO10" s="23"/>
      <c r="AP10" s="23"/>
      <c r="AQ10" s="23"/>
      <c r="AR10" s="21"/>
      <c r="BE10" s="347"/>
      <c r="BS10" s="18" t="s">
        <v>6</v>
      </c>
    </row>
    <row r="11" spans="1:74" s="1" customFormat="1" ht="18.399999999999999"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19</v>
      </c>
      <c r="AO11" s="23"/>
      <c r="AP11" s="23"/>
      <c r="AQ11" s="23"/>
      <c r="AR11" s="21"/>
      <c r="BE11" s="347"/>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47"/>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30</v>
      </c>
      <c r="AO13" s="23"/>
      <c r="AP13" s="23"/>
      <c r="AQ13" s="23"/>
      <c r="AR13" s="21"/>
      <c r="BE13" s="347"/>
      <c r="BS13" s="18" t="s">
        <v>6</v>
      </c>
    </row>
    <row r="14" spans="1:74" ht="12.75">
      <c r="B14" s="22"/>
      <c r="C14" s="23"/>
      <c r="D14" s="23"/>
      <c r="E14" s="352" t="s">
        <v>30</v>
      </c>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0" t="s">
        <v>28</v>
      </c>
      <c r="AL14" s="23"/>
      <c r="AM14" s="23"/>
      <c r="AN14" s="32" t="s">
        <v>30</v>
      </c>
      <c r="AO14" s="23"/>
      <c r="AP14" s="23"/>
      <c r="AQ14" s="23"/>
      <c r="AR14" s="21"/>
      <c r="BE14" s="347"/>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47"/>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19</v>
      </c>
      <c r="AO16" s="23"/>
      <c r="AP16" s="23"/>
      <c r="AQ16" s="23"/>
      <c r="AR16" s="21"/>
      <c r="BE16" s="347"/>
      <c r="BS16" s="18" t="s">
        <v>4</v>
      </c>
    </row>
    <row r="17" spans="1:71" s="1" customFormat="1" ht="18.399999999999999"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19</v>
      </c>
      <c r="AO17" s="23"/>
      <c r="AP17" s="23"/>
      <c r="AQ17" s="23"/>
      <c r="AR17" s="21"/>
      <c r="BE17" s="347"/>
      <c r="BS17" s="18" t="s">
        <v>33</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47"/>
      <c r="BS18" s="18" t="s">
        <v>6</v>
      </c>
    </row>
    <row r="19" spans="1:71" s="1" customFormat="1" ht="12" customHeight="1">
      <c r="B19" s="22"/>
      <c r="C19" s="23"/>
      <c r="D19" s="30"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19</v>
      </c>
      <c r="AO19" s="23"/>
      <c r="AP19" s="23"/>
      <c r="AQ19" s="23"/>
      <c r="AR19" s="21"/>
      <c r="BE19" s="347"/>
      <c r="BS19" s="18" t="s">
        <v>6</v>
      </c>
    </row>
    <row r="20" spans="1:71" s="1" customFormat="1" ht="18.399999999999999" customHeight="1">
      <c r="B20" s="22"/>
      <c r="C20" s="23"/>
      <c r="D20" s="23"/>
      <c r="E20" s="28" t="s">
        <v>32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19</v>
      </c>
      <c r="AO20" s="23"/>
      <c r="AP20" s="23"/>
      <c r="AQ20" s="23"/>
      <c r="AR20" s="21"/>
      <c r="BE20" s="347"/>
      <c r="BS20" s="18" t="s">
        <v>33</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47"/>
    </row>
    <row r="22" spans="1:71" s="1" customFormat="1" ht="12" customHeight="1">
      <c r="B22" s="22"/>
      <c r="C22" s="23"/>
      <c r="D22" s="30"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47"/>
    </row>
    <row r="23" spans="1:71" s="1" customFormat="1" ht="47.25" customHeight="1">
      <c r="B23" s="22"/>
      <c r="C23" s="23"/>
      <c r="D23" s="23"/>
      <c r="E23" s="354" t="s">
        <v>36</v>
      </c>
      <c r="F23" s="354"/>
      <c r="G23" s="354"/>
      <c r="H23" s="354"/>
      <c r="I23" s="354"/>
      <c r="J23" s="354"/>
      <c r="K23" s="354"/>
      <c r="L23" s="354"/>
      <c r="M23" s="354"/>
      <c r="N23" s="354"/>
      <c r="O23" s="354"/>
      <c r="P23" s="354"/>
      <c r="Q23" s="354"/>
      <c r="R23" s="354"/>
      <c r="S23" s="354"/>
      <c r="T23" s="354"/>
      <c r="U23" s="354"/>
      <c r="V23" s="354"/>
      <c r="W23" s="354"/>
      <c r="X23" s="354"/>
      <c r="Y23" s="354"/>
      <c r="Z23" s="354"/>
      <c r="AA23" s="354"/>
      <c r="AB23" s="354"/>
      <c r="AC23" s="354"/>
      <c r="AD23" s="354"/>
      <c r="AE23" s="354"/>
      <c r="AF23" s="354"/>
      <c r="AG23" s="354"/>
      <c r="AH23" s="354"/>
      <c r="AI23" s="354"/>
      <c r="AJ23" s="354"/>
      <c r="AK23" s="354"/>
      <c r="AL23" s="354"/>
      <c r="AM23" s="354"/>
      <c r="AN23" s="354"/>
      <c r="AO23" s="23"/>
      <c r="AP23" s="23"/>
      <c r="AQ23" s="23"/>
      <c r="AR23" s="21"/>
      <c r="BE23" s="347"/>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47"/>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47"/>
    </row>
    <row r="26" spans="1:71" s="2" customFormat="1" ht="25.9" customHeight="1">
      <c r="A26" s="35"/>
      <c r="B26" s="36"/>
      <c r="C26" s="37"/>
      <c r="D26" s="38" t="s">
        <v>37</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55">
        <f>ROUND(AG54,2)</f>
        <v>0</v>
      </c>
      <c r="AL26" s="356"/>
      <c r="AM26" s="356"/>
      <c r="AN26" s="356"/>
      <c r="AO26" s="356"/>
      <c r="AP26" s="37"/>
      <c r="AQ26" s="37"/>
      <c r="AR26" s="40"/>
      <c r="BE26" s="347"/>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47"/>
    </row>
    <row r="28" spans="1:71" s="2" customFormat="1" ht="12.75">
      <c r="A28" s="35"/>
      <c r="B28" s="36"/>
      <c r="C28" s="37"/>
      <c r="D28" s="37"/>
      <c r="E28" s="37"/>
      <c r="F28" s="37"/>
      <c r="G28" s="37"/>
      <c r="H28" s="37"/>
      <c r="I28" s="37"/>
      <c r="J28" s="37"/>
      <c r="K28" s="37"/>
      <c r="L28" s="357" t="s">
        <v>38</v>
      </c>
      <c r="M28" s="357"/>
      <c r="N28" s="357"/>
      <c r="O28" s="357"/>
      <c r="P28" s="357"/>
      <c r="Q28" s="37"/>
      <c r="R28" s="37"/>
      <c r="S28" s="37"/>
      <c r="T28" s="37"/>
      <c r="U28" s="37"/>
      <c r="V28" s="37"/>
      <c r="W28" s="357" t="s">
        <v>39</v>
      </c>
      <c r="X28" s="357"/>
      <c r="Y28" s="357"/>
      <c r="Z28" s="357"/>
      <c r="AA28" s="357"/>
      <c r="AB28" s="357"/>
      <c r="AC28" s="357"/>
      <c r="AD28" s="357"/>
      <c r="AE28" s="357"/>
      <c r="AF28" s="37"/>
      <c r="AG28" s="37"/>
      <c r="AH28" s="37"/>
      <c r="AI28" s="37"/>
      <c r="AJ28" s="37"/>
      <c r="AK28" s="357" t="s">
        <v>40</v>
      </c>
      <c r="AL28" s="357"/>
      <c r="AM28" s="357"/>
      <c r="AN28" s="357"/>
      <c r="AO28" s="357"/>
      <c r="AP28" s="37"/>
      <c r="AQ28" s="37"/>
      <c r="AR28" s="40"/>
      <c r="BE28" s="347"/>
    </row>
    <row r="29" spans="1:71" s="3" customFormat="1" ht="14.45" customHeight="1">
      <c r="B29" s="41"/>
      <c r="C29" s="42"/>
      <c r="D29" s="30" t="s">
        <v>41</v>
      </c>
      <c r="E29" s="42"/>
      <c r="F29" s="30" t="s">
        <v>42</v>
      </c>
      <c r="G29" s="42"/>
      <c r="H29" s="42"/>
      <c r="I29" s="42"/>
      <c r="J29" s="42"/>
      <c r="K29" s="42"/>
      <c r="L29" s="360">
        <v>0.21</v>
      </c>
      <c r="M29" s="359"/>
      <c r="N29" s="359"/>
      <c r="O29" s="359"/>
      <c r="P29" s="359"/>
      <c r="Q29" s="42"/>
      <c r="R29" s="42"/>
      <c r="S29" s="42"/>
      <c r="T29" s="42"/>
      <c r="U29" s="42"/>
      <c r="V29" s="42"/>
      <c r="W29" s="358">
        <f>ROUND(AZ54, 2)</f>
        <v>0</v>
      </c>
      <c r="X29" s="359"/>
      <c r="Y29" s="359"/>
      <c r="Z29" s="359"/>
      <c r="AA29" s="359"/>
      <c r="AB29" s="359"/>
      <c r="AC29" s="359"/>
      <c r="AD29" s="359"/>
      <c r="AE29" s="359"/>
      <c r="AF29" s="42"/>
      <c r="AG29" s="42"/>
      <c r="AH29" s="42"/>
      <c r="AI29" s="42"/>
      <c r="AJ29" s="42"/>
      <c r="AK29" s="358">
        <f>ROUND(AV54, 2)</f>
        <v>0</v>
      </c>
      <c r="AL29" s="359"/>
      <c r="AM29" s="359"/>
      <c r="AN29" s="359"/>
      <c r="AO29" s="359"/>
      <c r="AP29" s="42"/>
      <c r="AQ29" s="42"/>
      <c r="AR29" s="43"/>
      <c r="BE29" s="348"/>
    </row>
    <row r="30" spans="1:71" s="3" customFormat="1" ht="14.45" customHeight="1">
      <c r="B30" s="41"/>
      <c r="C30" s="42"/>
      <c r="D30" s="42"/>
      <c r="E30" s="42"/>
      <c r="F30" s="30" t="s">
        <v>43</v>
      </c>
      <c r="G30" s="42"/>
      <c r="H30" s="42"/>
      <c r="I30" s="42"/>
      <c r="J30" s="42"/>
      <c r="K30" s="42"/>
      <c r="L30" s="360">
        <v>0.15</v>
      </c>
      <c r="M30" s="359"/>
      <c r="N30" s="359"/>
      <c r="O30" s="359"/>
      <c r="P30" s="359"/>
      <c r="Q30" s="42"/>
      <c r="R30" s="42"/>
      <c r="S30" s="42"/>
      <c r="T30" s="42"/>
      <c r="U30" s="42"/>
      <c r="V30" s="42"/>
      <c r="W30" s="358">
        <f>ROUND(BA54, 2)</f>
        <v>0</v>
      </c>
      <c r="X30" s="359"/>
      <c r="Y30" s="359"/>
      <c r="Z30" s="359"/>
      <c r="AA30" s="359"/>
      <c r="AB30" s="359"/>
      <c r="AC30" s="359"/>
      <c r="AD30" s="359"/>
      <c r="AE30" s="359"/>
      <c r="AF30" s="42"/>
      <c r="AG30" s="42"/>
      <c r="AH30" s="42"/>
      <c r="AI30" s="42"/>
      <c r="AJ30" s="42"/>
      <c r="AK30" s="358">
        <f>ROUND(AW54, 2)</f>
        <v>0</v>
      </c>
      <c r="AL30" s="359"/>
      <c r="AM30" s="359"/>
      <c r="AN30" s="359"/>
      <c r="AO30" s="359"/>
      <c r="AP30" s="42"/>
      <c r="AQ30" s="42"/>
      <c r="AR30" s="43"/>
      <c r="BE30" s="348"/>
    </row>
    <row r="31" spans="1:71" s="3" customFormat="1" ht="14.45" hidden="1" customHeight="1">
      <c r="B31" s="41"/>
      <c r="C31" s="42"/>
      <c r="D31" s="42"/>
      <c r="E31" s="42"/>
      <c r="F31" s="30" t="s">
        <v>44</v>
      </c>
      <c r="G31" s="42"/>
      <c r="H31" s="42"/>
      <c r="I31" s="42"/>
      <c r="J31" s="42"/>
      <c r="K31" s="42"/>
      <c r="L31" s="360">
        <v>0.21</v>
      </c>
      <c r="M31" s="359"/>
      <c r="N31" s="359"/>
      <c r="O31" s="359"/>
      <c r="P31" s="359"/>
      <c r="Q31" s="42"/>
      <c r="R31" s="42"/>
      <c r="S31" s="42"/>
      <c r="T31" s="42"/>
      <c r="U31" s="42"/>
      <c r="V31" s="42"/>
      <c r="W31" s="358">
        <f>ROUND(BB54, 2)</f>
        <v>0</v>
      </c>
      <c r="X31" s="359"/>
      <c r="Y31" s="359"/>
      <c r="Z31" s="359"/>
      <c r="AA31" s="359"/>
      <c r="AB31" s="359"/>
      <c r="AC31" s="359"/>
      <c r="AD31" s="359"/>
      <c r="AE31" s="359"/>
      <c r="AF31" s="42"/>
      <c r="AG31" s="42"/>
      <c r="AH31" s="42"/>
      <c r="AI31" s="42"/>
      <c r="AJ31" s="42"/>
      <c r="AK31" s="358">
        <v>0</v>
      </c>
      <c r="AL31" s="359"/>
      <c r="AM31" s="359"/>
      <c r="AN31" s="359"/>
      <c r="AO31" s="359"/>
      <c r="AP31" s="42"/>
      <c r="AQ31" s="42"/>
      <c r="AR31" s="43"/>
      <c r="BE31" s="348"/>
    </row>
    <row r="32" spans="1:71" s="3" customFormat="1" ht="14.45" hidden="1" customHeight="1">
      <c r="B32" s="41"/>
      <c r="C32" s="42"/>
      <c r="D32" s="42"/>
      <c r="E32" s="42"/>
      <c r="F32" s="30" t="s">
        <v>45</v>
      </c>
      <c r="G32" s="42"/>
      <c r="H32" s="42"/>
      <c r="I32" s="42"/>
      <c r="J32" s="42"/>
      <c r="K32" s="42"/>
      <c r="L32" s="360">
        <v>0.15</v>
      </c>
      <c r="M32" s="359"/>
      <c r="N32" s="359"/>
      <c r="O32" s="359"/>
      <c r="P32" s="359"/>
      <c r="Q32" s="42"/>
      <c r="R32" s="42"/>
      <c r="S32" s="42"/>
      <c r="T32" s="42"/>
      <c r="U32" s="42"/>
      <c r="V32" s="42"/>
      <c r="W32" s="358">
        <f>ROUND(BC54, 2)</f>
        <v>0</v>
      </c>
      <c r="X32" s="359"/>
      <c r="Y32" s="359"/>
      <c r="Z32" s="359"/>
      <c r="AA32" s="359"/>
      <c r="AB32" s="359"/>
      <c r="AC32" s="359"/>
      <c r="AD32" s="359"/>
      <c r="AE32" s="359"/>
      <c r="AF32" s="42"/>
      <c r="AG32" s="42"/>
      <c r="AH32" s="42"/>
      <c r="AI32" s="42"/>
      <c r="AJ32" s="42"/>
      <c r="AK32" s="358">
        <v>0</v>
      </c>
      <c r="AL32" s="359"/>
      <c r="AM32" s="359"/>
      <c r="AN32" s="359"/>
      <c r="AO32" s="359"/>
      <c r="AP32" s="42"/>
      <c r="AQ32" s="42"/>
      <c r="AR32" s="43"/>
      <c r="BE32" s="348"/>
    </row>
    <row r="33" spans="1:57" s="3" customFormat="1" ht="14.45" hidden="1" customHeight="1">
      <c r="B33" s="41"/>
      <c r="C33" s="42"/>
      <c r="D33" s="42"/>
      <c r="E33" s="42"/>
      <c r="F33" s="30" t="s">
        <v>46</v>
      </c>
      <c r="G33" s="42"/>
      <c r="H33" s="42"/>
      <c r="I33" s="42"/>
      <c r="J33" s="42"/>
      <c r="K33" s="42"/>
      <c r="L33" s="360">
        <v>0</v>
      </c>
      <c r="M33" s="359"/>
      <c r="N33" s="359"/>
      <c r="O33" s="359"/>
      <c r="P33" s="359"/>
      <c r="Q33" s="42"/>
      <c r="R33" s="42"/>
      <c r="S33" s="42"/>
      <c r="T33" s="42"/>
      <c r="U33" s="42"/>
      <c r="V33" s="42"/>
      <c r="W33" s="358">
        <f>ROUND(BD54, 2)</f>
        <v>0</v>
      </c>
      <c r="X33" s="359"/>
      <c r="Y33" s="359"/>
      <c r="Z33" s="359"/>
      <c r="AA33" s="359"/>
      <c r="AB33" s="359"/>
      <c r="AC33" s="359"/>
      <c r="AD33" s="359"/>
      <c r="AE33" s="359"/>
      <c r="AF33" s="42"/>
      <c r="AG33" s="42"/>
      <c r="AH33" s="42"/>
      <c r="AI33" s="42"/>
      <c r="AJ33" s="42"/>
      <c r="AK33" s="358">
        <v>0</v>
      </c>
      <c r="AL33" s="359"/>
      <c r="AM33" s="359"/>
      <c r="AN33" s="359"/>
      <c r="AO33" s="359"/>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47</v>
      </c>
      <c r="E35" s="46"/>
      <c r="F35" s="46"/>
      <c r="G35" s="46"/>
      <c r="H35" s="46"/>
      <c r="I35" s="46"/>
      <c r="J35" s="46"/>
      <c r="K35" s="46"/>
      <c r="L35" s="46"/>
      <c r="M35" s="46"/>
      <c r="N35" s="46"/>
      <c r="O35" s="46"/>
      <c r="P35" s="46"/>
      <c r="Q35" s="46"/>
      <c r="R35" s="46"/>
      <c r="S35" s="46"/>
      <c r="T35" s="47" t="s">
        <v>48</v>
      </c>
      <c r="U35" s="46"/>
      <c r="V35" s="46"/>
      <c r="W35" s="46"/>
      <c r="X35" s="364" t="s">
        <v>49</v>
      </c>
      <c r="Y35" s="362"/>
      <c r="Z35" s="362"/>
      <c r="AA35" s="362"/>
      <c r="AB35" s="362"/>
      <c r="AC35" s="46"/>
      <c r="AD35" s="46"/>
      <c r="AE35" s="46"/>
      <c r="AF35" s="46"/>
      <c r="AG35" s="46"/>
      <c r="AH35" s="46"/>
      <c r="AI35" s="46"/>
      <c r="AJ35" s="46"/>
      <c r="AK35" s="361">
        <f>SUM(AK26:AK33)</f>
        <v>0</v>
      </c>
      <c r="AL35" s="362"/>
      <c r="AM35" s="362"/>
      <c r="AN35" s="362"/>
      <c r="AO35" s="363"/>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50</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64021016</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26" t="str">
        <f>K6</f>
        <v>Oprava trati v úseku Rovensko pod Troskami  - Turnov</v>
      </c>
      <c r="M45" s="327"/>
      <c r="N45" s="327"/>
      <c r="O45" s="327"/>
      <c r="P45" s="327"/>
      <c r="Q45" s="327"/>
      <c r="R45" s="327"/>
      <c r="S45" s="327"/>
      <c r="T45" s="327"/>
      <c r="U45" s="327"/>
      <c r="V45" s="327"/>
      <c r="W45" s="327"/>
      <c r="X45" s="327"/>
      <c r="Y45" s="327"/>
      <c r="Z45" s="327"/>
      <c r="AA45" s="327"/>
      <c r="AB45" s="327"/>
      <c r="AC45" s="327"/>
      <c r="AD45" s="327"/>
      <c r="AE45" s="327"/>
      <c r="AF45" s="327"/>
      <c r="AG45" s="327"/>
      <c r="AH45" s="327"/>
      <c r="AI45" s="327"/>
      <c r="AJ45" s="327"/>
      <c r="AK45" s="327"/>
      <c r="AL45" s="327"/>
      <c r="AM45" s="327"/>
      <c r="AN45" s="327"/>
      <c r="AO45" s="327"/>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trať Hradec Králové - Turnov</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28" t="str">
        <f>IF(AN8= "","",AN8)</f>
        <v>16. 2. 2021</v>
      </c>
      <c r="AN47" s="328"/>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2" customHeight="1">
      <c r="A49" s="35"/>
      <c r="B49" s="36"/>
      <c r="C49" s="30" t="s">
        <v>25</v>
      </c>
      <c r="D49" s="37"/>
      <c r="E49" s="37"/>
      <c r="F49" s="37"/>
      <c r="G49" s="37"/>
      <c r="H49" s="37"/>
      <c r="I49" s="37"/>
      <c r="J49" s="37"/>
      <c r="K49" s="37"/>
      <c r="L49" s="53" t="str">
        <f>IF(E11= "","",E11)</f>
        <v>SŽ s.o., OŘ Hradec Králové, ST Liberec</v>
      </c>
      <c r="M49" s="37"/>
      <c r="N49" s="37"/>
      <c r="O49" s="37"/>
      <c r="P49" s="37"/>
      <c r="Q49" s="37"/>
      <c r="R49" s="37"/>
      <c r="S49" s="37"/>
      <c r="T49" s="37"/>
      <c r="U49" s="37"/>
      <c r="V49" s="37"/>
      <c r="W49" s="37"/>
      <c r="X49" s="37"/>
      <c r="Y49" s="37"/>
      <c r="Z49" s="37"/>
      <c r="AA49" s="37"/>
      <c r="AB49" s="37"/>
      <c r="AC49" s="37"/>
      <c r="AD49" s="37"/>
      <c r="AE49" s="37"/>
      <c r="AF49" s="37"/>
      <c r="AG49" s="37"/>
      <c r="AH49" s="37"/>
      <c r="AI49" s="30" t="s">
        <v>31</v>
      </c>
      <c r="AJ49" s="37"/>
      <c r="AK49" s="37"/>
      <c r="AL49" s="37"/>
      <c r="AM49" s="329" t="str">
        <f>IF(E17="","",E17)</f>
        <v xml:space="preserve"> </v>
      </c>
      <c r="AN49" s="330"/>
      <c r="AO49" s="330"/>
      <c r="AP49" s="330"/>
      <c r="AQ49" s="37"/>
      <c r="AR49" s="40"/>
      <c r="AS49" s="331" t="s">
        <v>51</v>
      </c>
      <c r="AT49" s="332"/>
      <c r="AU49" s="61"/>
      <c r="AV49" s="61"/>
      <c r="AW49" s="61"/>
      <c r="AX49" s="61"/>
      <c r="AY49" s="61"/>
      <c r="AZ49" s="61"/>
      <c r="BA49" s="61"/>
      <c r="BB49" s="61"/>
      <c r="BC49" s="61"/>
      <c r="BD49" s="62"/>
      <c r="BE49" s="35"/>
    </row>
    <row r="50" spans="1:91" s="2" customFormat="1" ht="15.2" customHeight="1">
      <c r="A50" s="35"/>
      <c r="B50" s="36"/>
      <c r="C50" s="30" t="s">
        <v>29</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34</v>
      </c>
      <c r="AJ50" s="37"/>
      <c r="AK50" s="37"/>
      <c r="AL50" s="37"/>
      <c r="AM50" s="329" t="str">
        <f>IF(E20="","",E20)</f>
        <v xml:space="preserve"> </v>
      </c>
      <c r="AN50" s="330"/>
      <c r="AO50" s="330"/>
      <c r="AP50" s="330"/>
      <c r="AQ50" s="37"/>
      <c r="AR50" s="40"/>
      <c r="AS50" s="333"/>
      <c r="AT50" s="334"/>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35"/>
      <c r="AT51" s="336"/>
      <c r="AU51" s="65"/>
      <c r="AV51" s="65"/>
      <c r="AW51" s="65"/>
      <c r="AX51" s="65"/>
      <c r="AY51" s="65"/>
      <c r="AZ51" s="65"/>
      <c r="BA51" s="65"/>
      <c r="BB51" s="65"/>
      <c r="BC51" s="65"/>
      <c r="BD51" s="66"/>
      <c r="BE51" s="35"/>
    </row>
    <row r="52" spans="1:91" s="2" customFormat="1" ht="29.25" customHeight="1">
      <c r="A52" s="35"/>
      <c r="B52" s="36"/>
      <c r="C52" s="337" t="s">
        <v>52</v>
      </c>
      <c r="D52" s="338"/>
      <c r="E52" s="338"/>
      <c r="F52" s="338"/>
      <c r="G52" s="338"/>
      <c r="H52" s="67"/>
      <c r="I52" s="340" t="s">
        <v>53</v>
      </c>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9" t="s">
        <v>54</v>
      </c>
      <c r="AH52" s="338"/>
      <c r="AI52" s="338"/>
      <c r="AJ52" s="338"/>
      <c r="AK52" s="338"/>
      <c r="AL52" s="338"/>
      <c r="AM52" s="338"/>
      <c r="AN52" s="340" t="s">
        <v>55</v>
      </c>
      <c r="AO52" s="338"/>
      <c r="AP52" s="338"/>
      <c r="AQ52" s="68" t="s">
        <v>56</v>
      </c>
      <c r="AR52" s="40"/>
      <c r="AS52" s="69" t="s">
        <v>57</v>
      </c>
      <c r="AT52" s="70" t="s">
        <v>58</v>
      </c>
      <c r="AU52" s="70" t="s">
        <v>59</v>
      </c>
      <c r="AV52" s="70" t="s">
        <v>60</v>
      </c>
      <c r="AW52" s="70" t="s">
        <v>61</v>
      </c>
      <c r="AX52" s="70" t="s">
        <v>62</v>
      </c>
      <c r="AY52" s="70" t="s">
        <v>63</v>
      </c>
      <c r="AZ52" s="70" t="s">
        <v>64</v>
      </c>
      <c r="BA52" s="70" t="s">
        <v>65</v>
      </c>
      <c r="BB52" s="70" t="s">
        <v>66</v>
      </c>
      <c r="BC52" s="70" t="s">
        <v>67</v>
      </c>
      <c r="BD52" s="71" t="s">
        <v>68</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69</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44">
        <f>ROUND(SUM(AG55:AG61),2)</f>
        <v>0</v>
      </c>
      <c r="AH54" s="344"/>
      <c r="AI54" s="344"/>
      <c r="AJ54" s="344"/>
      <c r="AK54" s="344"/>
      <c r="AL54" s="344"/>
      <c r="AM54" s="344"/>
      <c r="AN54" s="345">
        <f t="shared" ref="AN54:AN61" si="0">SUM(AG54,AT54)</f>
        <v>0</v>
      </c>
      <c r="AO54" s="345"/>
      <c r="AP54" s="345"/>
      <c r="AQ54" s="79" t="s">
        <v>19</v>
      </c>
      <c r="AR54" s="80"/>
      <c r="AS54" s="81">
        <f>ROUND(SUM(AS55:AS61),2)</f>
        <v>0</v>
      </c>
      <c r="AT54" s="82">
        <f t="shared" ref="AT54:AT61" si="1">ROUND(SUM(AV54:AW54),2)</f>
        <v>0</v>
      </c>
      <c r="AU54" s="83">
        <f>ROUND(SUM(AU55:AU61),5)</f>
        <v>0</v>
      </c>
      <c r="AV54" s="82">
        <f>ROUND(AZ54*L29,2)</f>
        <v>0</v>
      </c>
      <c r="AW54" s="82">
        <f>ROUND(BA54*L30,2)</f>
        <v>0</v>
      </c>
      <c r="AX54" s="82">
        <f>ROUND(BB54*L29,2)</f>
        <v>0</v>
      </c>
      <c r="AY54" s="82">
        <f>ROUND(BC54*L30,2)</f>
        <v>0</v>
      </c>
      <c r="AZ54" s="82">
        <f>ROUND(SUM(AZ55:AZ61),2)</f>
        <v>0</v>
      </c>
      <c r="BA54" s="82">
        <f>ROUND(SUM(BA55:BA61),2)</f>
        <v>0</v>
      </c>
      <c r="BB54" s="82">
        <f>ROUND(SUM(BB55:BB61),2)</f>
        <v>0</v>
      </c>
      <c r="BC54" s="82">
        <f>ROUND(SUM(BC55:BC61),2)</f>
        <v>0</v>
      </c>
      <c r="BD54" s="84">
        <f>ROUND(SUM(BD55:BD61),2)</f>
        <v>0</v>
      </c>
      <c r="BS54" s="85" t="s">
        <v>70</v>
      </c>
      <c r="BT54" s="85" t="s">
        <v>71</v>
      </c>
      <c r="BU54" s="86" t="s">
        <v>72</v>
      </c>
      <c r="BV54" s="85" t="s">
        <v>73</v>
      </c>
      <c r="BW54" s="85" t="s">
        <v>5</v>
      </c>
      <c r="BX54" s="85" t="s">
        <v>74</v>
      </c>
      <c r="CL54" s="85" t="s">
        <v>19</v>
      </c>
    </row>
    <row r="55" spans="1:91" s="7" customFormat="1" ht="16.5" customHeight="1">
      <c r="A55" s="87" t="s">
        <v>75</v>
      </c>
      <c r="B55" s="88"/>
      <c r="C55" s="89"/>
      <c r="D55" s="341" t="s">
        <v>76</v>
      </c>
      <c r="E55" s="341"/>
      <c r="F55" s="341"/>
      <c r="G55" s="341"/>
      <c r="H55" s="341"/>
      <c r="I55" s="90"/>
      <c r="J55" s="341" t="s">
        <v>77</v>
      </c>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2">
        <f>'SO 01 - Železniční svršek'!J30</f>
        <v>0</v>
      </c>
      <c r="AH55" s="343"/>
      <c r="AI55" s="343"/>
      <c r="AJ55" s="343"/>
      <c r="AK55" s="343"/>
      <c r="AL55" s="343"/>
      <c r="AM55" s="343"/>
      <c r="AN55" s="342">
        <f t="shared" si="0"/>
        <v>0</v>
      </c>
      <c r="AO55" s="343"/>
      <c r="AP55" s="343"/>
      <c r="AQ55" s="91" t="s">
        <v>78</v>
      </c>
      <c r="AR55" s="92"/>
      <c r="AS55" s="93">
        <v>0</v>
      </c>
      <c r="AT55" s="94">
        <f t="shared" si="1"/>
        <v>0</v>
      </c>
      <c r="AU55" s="95">
        <f>'SO 01 - Železniční svršek'!P83</f>
        <v>0</v>
      </c>
      <c r="AV55" s="94">
        <f>'SO 01 - Železniční svršek'!J33</f>
        <v>0</v>
      </c>
      <c r="AW55" s="94">
        <f>'SO 01 - Železniční svršek'!J34</f>
        <v>0</v>
      </c>
      <c r="AX55" s="94">
        <f>'SO 01 - Železniční svršek'!J35</f>
        <v>0</v>
      </c>
      <c r="AY55" s="94">
        <f>'SO 01 - Železniční svršek'!J36</f>
        <v>0</v>
      </c>
      <c r="AZ55" s="94">
        <f>'SO 01 - Železniční svršek'!F33</f>
        <v>0</v>
      </c>
      <c r="BA55" s="94">
        <f>'SO 01 - Železniční svršek'!F34</f>
        <v>0</v>
      </c>
      <c r="BB55" s="94">
        <f>'SO 01 - Železniční svršek'!F35</f>
        <v>0</v>
      </c>
      <c r="BC55" s="94">
        <f>'SO 01 - Železniční svršek'!F36</f>
        <v>0</v>
      </c>
      <c r="BD55" s="96">
        <f>'SO 01 - Železniční svršek'!F37</f>
        <v>0</v>
      </c>
      <c r="BT55" s="97" t="s">
        <v>79</v>
      </c>
      <c r="BV55" s="97" t="s">
        <v>73</v>
      </c>
      <c r="BW55" s="97" t="s">
        <v>80</v>
      </c>
      <c r="BX55" s="97" t="s">
        <v>5</v>
      </c>
      <c r="CL55" s="97" t="s">
        <v>19</v>
      </c>
      <c r="CM55" s="97" t="s">
        <v>81</v>
      </c>
    </row>
    <row r="56" spans="1:91" s="7" customFormat="1" ht="24.75" customHeight="1">
      <c r="A56" s="87" t="s">
        <v>75</v>
      </c>
      <c r="B56" s="88"/>
      <c r="C56" s="89"/>
      <c r="D56" s="341" t="s">
        <v>82</v>
      </c>
      <c r="E56" s="341"/>
      <c r="F56" s="341"/>
      <c r="G56" s="341"/>
      <c r="H56" s="341"/>
      <c r="I56" s="90"/>
      <c r="J56" s="341" t="s">
        <v>83</v>
      </c>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2">
        <f>'SO 01.1 - Následná úprava...'!J30</f>
        <v>0</v>
      </c>
      <c r="AH56" s="343"/>
      <c r="AI56" s="343"/>
      <c r="AJ56" s="343"/>
      <c r="AK56" s="343"/>
      <c r="AL56" s="343"/>
      <c r="AM56" s="343"/>
      <c r="AN56" s="342">
        <f t="shared" si="0"/>
        <v>0</v>
      </c>
      <c r="AO56" s="343"/>
      <c r="AP56" s="343"/>
      <c r="AQ56" s="91" t="s">
        <v>78</v>
      </c>
      <c r="AR56" s="92"/>
      <c r="AS56" s="93">
        <v>0</v>
      </c>
      <c r="AT56" s="94">
        <f t="shared" si="1"/>
        <v>0</v>
      </c>
      <c r="AU56" s="95">
        <f>'SO 01.1 - Následná úprava...'!P82</f>
        <v>0</v>
      </c>
      <c r="AV56" s="94">
        <f>'SO 01.1 - Následná úprava...'!J33</f>
        <v>0</v>
      </c>
      <c r="AW56" s="94">
        <f>'SO 01.1 - Následná úprava...'!J34</f>
        <v>0</v>
      </c>
      <c r="AX56" s="94">
        <f>'SO 01.1 - Následná úprava...'!J35</f>
        <v>0</v>
      </c>
      <c r="AY56" s="94">
        <f>'SO 01.1 - Následná úprava...'!J36</f>
        <v>0</v>
      </c>
      <c r="AZ56" s="94">
        <f>'SO 01.1 - Následná úprava...'!F33</f>
        <v>0</v>
      </c>
      <c r="BA56" s="94">
        <f>'SO 01.1 - Následná úprava...'!F34</f>
        <v>0</v>
      </c>
      <c r="BB56" s="94">
        <f>'SO 01.1 - Následná úprava...'!F35</f>
        <v>0</v>
      </c>
      <c r="BC56" s="94">
        <f>'SO 01.1 - Následná úprava...'!F36</f>
        <v>0</v>
      </c>
      <c r="BD56" s="96">
        <f>'SO 01.1 - Následná úprava...'!F37</f>
        <v>0</v>
      </c>
      <c r="BT56" s="97" t="s">
        <v>79</v>
      </c>
      <c r="BV56" s="97" t="s">
        <v>73</v>
      </c>
      <c r="BW56" s="97" t="s">
        <v>84</v>
      </c>
      <c r="BX56" s="97" t="s">
        <v>5</v>
      </c>
      <c r="CL56" s="97" t="s">
        <v>19</v>
      </c>
      <c r="CM56" s="97" t="s">
        <v>81</v>
      </c>
    </row>
    <row r="57" spans="1:91" s="7" customFormat="1" ht="16.5" customHeight="1">
      <c r="A57" s="87" t="s">
        <v>75</v>
      </c>
      <c r="B57" s="88"/>
      <c r="C57" s="89"/>
      <c r="D57" s="341" t="s">
        <v>85</v>
      </c>
      <c r="E57" s="341"/>
      <c r="F57" s="341"/>
      <c r="G57" s="341"/>
      <c r="H57" s="341"/>
      <c r="I57" s="90"/>
      <c r="J57" s="341" t="s">
        <v>86</v>
      </c>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2">
        <f>'SO 02 - Železniční spodek'!J30</f>
        <v>0</v>
      </c>
      <c r="AH57" s="343"/>
      <c r="AI57" s="343"/>
      <c r="AJ57" s="343"/>
      <c r="AK57" s="343"/>
      <c r="AL57" s="343"/>
      <c r="AM57" s="343"/>
      <c r="AN57" s="342">
        <f t="shared" si="0"/>
        <v>0</v>
      </c>
      <c r="AO57" s="343"/>
      <c r="AP57" s="343"/>
      <c r="AQ57" s="91" t="s">
        <v>78</v>
      </c>
      <c r="AR57" s="92"/>
      <c r="AS57" s="93">
        <v>0</v>
      </c>
      <c r="AT57" s="94">
        <f t="shared" si="1"/>
        <v>0</v>
      </c>
      <c r="AU57" s="95">
        <f>'SO 02 - Železniční spodek'!P82</f>
        <v>0</v>
      </c>
      <c r="AV57" s="94">
        <f>'SO 02 - Železniční spodek'!J33</f>
        <v>0</v>
      </c>
      <c r="AW57" s="94">
        <f>'SO 02 - Železniční spodek'!J34</f>
        <v>0</v>
      </c>
      <c r="AX57" s="94">
        <f>'SO 02 - Železniční spodek'!J35</f>
        <v>0</v>
      </c>
      <c r="AY57" s="94">
        <f>'SO 02 - Železniční spodek'!J36</f>
        <v>0</v>
      </c>
      <c r="AZ57" s="94">
        <f>'SO 02 - Železniční spodek'!F33</f>
        <v>0</v>
      </c>
      <c r="BA57" s="94">
        <f>'SO 02 - Železniční spodek'!F34</f>
        <v>0</v>
      </c>
      <c r="BB57" s="94">
        <f>'SO 02 - Železniční spodek'!F35</f>
        <v>0</v>
      </c>
      <c r="BC57" s="94">
        <f>'SO 02 - Železniční spodek'!F36</f>
        <v>0</v>
      </c>
      <c r="BD57" s="96">
        <f>'SO 02 - Železniční spodek'!F37</f>
        <v>0</v>
      </c>
      <c r="BT57" s="97" t="s">
        <v>79</v>
      </c>
      <c r="BV57" s="97" t="s">
        <v>73</v>
      </c>
      <c r="BW57" s="97" t="s">
        <v>87</v>
      </c>
      <c r="BX57" s="97" t="s">
        <v>5</v>
      </c>
      <c r="CL57" s="97" t="s">
        <v>19</v>
      </c>
      <c r="CM57" s="97" t="s">
        <v>81</v>
      </c>
    </row>
    <row r="58" spans="1:91" s="7" customFormat="1" ht="16.5" customHeight="1">
      <c r="A58" s="87" t="s">
        <v>75</v>
      </c>
      <c r="B58" s="88"/>
      <c r="C58" s="89"/>
      <c r="D58" s="341" t="s">
        <v>88</v>
      </c>
      <c r="E58" s="341"/>
      <c r="F58" s="341"/>
      <c r="G58" s="341"/>
      <c r="H58" s="341"/>
      <c r="I58" s="90"/>
      <c r="J58" s="341" t="s">
        <v>89</v>
      </c>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2">
        <f>'SO 03 - Přejezd P3172 v k...'!J30</f>
        <v>0</v>
      </c>
      <c r="AH58" s="343"/>
      <c r="AI58" s="343"/>
      <c r="AJ58" s="343"/>
      <c r="AK58" s="343"/>
      <c r="AL58" s="343"/>
      <c r="AM58" s="343"/>
      <c r="AN58" s="342">
        <f t="shared" si="0"/>
        <v>0</v>
      </c>
      <c r="AO58" s="343"/>
      <c r="AP58" s="343"/>
      <c r="AQ58" s="91" t="s">
        <v>78</v>
      </c>
      <c r="AR58" s="92"/>
      <c r="AS58" s="93">
        <v>0</v>
      </c>
      <c r="AT58" s="94">
        <f t="shared" si="1"/>
        <v>0</v>
      </c>
      <c r="AU58" s="95">
        <f>'SO 03 - Přejezd P3172 v k...'!P82</f>
        <v>0</v>
      </c>
      <c r="AV58" s="94">
        <f>'SO 03 - Přejezd P3172 v k...'!J33</f>
        <v>0</v>
      </c>
      <c r="AW58" s="94">
        <f>'SO 03 - Přejezd P3172 v k...'!J34</f>
        <v>0</v>
      </c>
      <c r="AX58" s="94">
        <f>'SO 03 - Přejezd P3172 v k...'!J35</f>
        <v>0</v>
      </c>
      <c r="AY58" s="94">
        <f>'SO 03 - Přejezd P3172 v k...'!J36</f>
        <v>0</v>
      </c>
      <c r="AZ58" s="94">
        <f>'SO 03 - Přejezd P3172 v k...'!F33</f>
        <v>0</v>
      </c>
      <c r="BA58" s="94">
        <f>'SO 03 - Přejezd P3172 v k...'!F34</f>
        <v>0</v>
      </c>
      <c r="BB58" s="94">
        <f>'SO 03 - Přejezd P3172 v k...'!F35</f>
        <v>0</v>
      </c>
      <c r="BC58" s="94">
        <f>'SO 03 - Přejezd P3172 v k...'!F36</f>
        <v>0</v>
      </c>
      <c r="BD58" s="96">
        <f>'SO 03 - Přejezd P3172 v k...'!F37</f>
        <v>0</v>
      </c>
      <c r="BT58" s="97" t="s">
        <v>79</v>
      </c>
      <c r="BV58" s="97" t="s">
        <v>73</v>
      </c>
      <c r="BW58" s="97" t="s">
        <v>90</v>
      </c>
      <c r="BX58" s="97" t="s">
        <v>5</v>
      </c>
      <c r="CL58" s="97" t="s">
        <v>19</v>
      </c>
      <c r="CM58" s="97" t="s">
        <v>81</v>
      </c>
    </row>
    <row r="59" spans="1:91" s="7" customFormat="1" ht="24.75" customHeight="1">
      <c r="A59" s="87" t="s">
        <v>75</v>
      </c>
      <c r="B59" s="88"/>
      <c r="C59" s="89"/>
      <c r="D59" s="341" t="s">
        <v>91</v>
      </c>
      <c r="E59" s="341"/>
      <c r="F59" s="341"/>
      <c r="G59" s="341"/>
      <c r="H59" s="341"/>
      <c r="I59" s="90"/>
      <c r="J59" s="341" t="s">
        <v>92</v>
      </c>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2">
        <f>'OBJ 1 - Materiál objednat...'!J30</f>
        <v>0</v>
      </c>
      <c r="AH59" s="343"/>
      <c r="AI59" s="343"/>
      <c r="AJ59" s="343"/>
      <c r="AK59" s="343"/>
      <c r="AL59" s="343"/>
      <c r="AM59" s="343"/>
      <c r="AN59" s="342">
        <f t="shared" si="0"/>
        <v>0</v>
      </c>
      <c r="AO59" s="343"/>
      <c r="AP59" s="343"/>
      <c r="AQ59" s="91" t="s">
        <v>78</v>
      </c>
      <c r="AR59" s="92"/>
      <c r="AS59" s="93">
        <v>0</v>
      </c>
      <c r="AT59" s="94">
        <f t="shared" si="1"/>
        <v>0</v>
      </c>
      <c r="AU59" s="95">
        <f>'OBJ 1 - Materiál objednat...'!P82</f>
        <v>0</v>
      </c>
      <c r="AV59" s="94">
        <f>'OBJ 1 - Materiál objednat...'!J33</f>
        <v>0</v>
      </c>
      <c r="AW59" s="94">
        <f>'OBJ 1 - Materiál objednat...'!J34</f>
        <v>0</v>
      </c>
      <c r="AX59" s="94">
        <f>'OBJ 1 - Materiál objednat...'!J35</f>
        <v>0</v>
      </c>
      <c r="AY59" s="94">
        <f>'OBJ 1 - Materiál objednat...'!J36</f>
        <v>0</v>
      </c>
      <c r="AZ59" s="94">
        <f>'OBJ 1 - Materiál objednat...'!F33</f>
        <v>0</v>
      </c>
      <c r="BA59" s="94">
        <f>'OBJ 1 - Materiál objednat...'!F34</f>
        <v>0</v>
      </c>
      <c r="BB59" s="94">
        <f>'OBJ 1 - Materiál objednat...'!F35</f>
        <v>0</v>
      </c>
      <c r="BC59" s="94">
        <f>'OBJ 1 - Materiál objednat...'!F36</f>
        <v>0</v>
      </c>
      <c r="BD59" s="96">
        <f>'OBJ 1 - Materiál objednat...'!F37</f>
        <v>0</v>
      </c>
      <c r="BT59" s="97" t="s">
        <v>79</v>
      </c>
      <c r="BV59" s="97" t="s">
        <v>73</v>
      </c>
      <c r="BW59" s="97" t="s">
        <v>93</v>
      </c>
      <c r="BX59" s="97" t="s">
        <v>5</v>
      </c>
      <c r="CL59" s="97" t="s">
        <v>19</v>
      </c>
      <c r="CM59" s="97" t="s">
        <v>81</v>
      </c>
    </row>
    <row r="60" spans="1:91" s="7" customFormat="1" ht="24.75" customHeight="1">
      <c r="A60" s="87" t="s">
        <v>75</v>
      </c>
      <c r="B60" s="88"/>
      <c r="C60" s="89"/>
      <c r="D60" s="341" t="s">
        <v>94</v>
      </c>
      <c r="E60" s="341"/>
      <c r="F60" s="341"/>
      <c r="G60" s="341"/>
      <c r="H60" s="341"/>
      <c r="I60" s="90"/>
      <c r="J60" s="341" t="s">
        <v>95</v>
      </c>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2">
        <f>'OBJ 2 - Materiál objednat...'!J30</f>
        <v>0</v>
      </c>
      <c r="AH60" s="343"/>
      <c r="AI60" s="343"/>
      <c r="AJ60" s="343"/>
      <c r="AK60" s="343"/>
      <c r="AL60" s="343"/>
      <c r="AM60" s="343"/>
      <c r="AN60" s="342">
        <f t="shared" si="0"/>
        <v>0</v>
      </c>
      <c r="AO60" s="343"/>
      <c r="AP60" s="343"/>
      <c r="AQ60" s="91" t="s">
        <v>78</v>
      </c>
      <c r="AR60" s="92"/>
      <c r="AS60" s="93">
        <v>0</v>
      </c>
      <c r="AT60" s="94">
        <f t="shared" si="1"/>
        <v>0</v>
      </c>
      <c r="AU60" s="95">
        <f>'OBJ 2 - Materiál objednat...'!P81</f>
        <v>0</v>
      </c>
      <c r="AV60" s="94">
        <f>'OBJ 2 - Materiál objednat...'!J33</f>
        <v>0</v>
      </c>
      <c r="AW60" s="94">
        <f>'OBJ 2 - Materiál objednat...'!J34</f>
        <v>0</v>
      </c>
      <c r="AX60" s="94">
        <f>'OBJ 2 - Materiál objednat...'!J35</f>
        <v>0</v>
      </c>
      <c r="AY60" s="94">
        <f>'OBJ 2 - Materiál objednat...'!J36</f>
        <v>0</v>
      </c>
      <c r="AZ60" s="94">
        <f>'OBJ 2 - Materiál objednat...'!F33</f>
        <v>0</v>
      </c>
      <c r="BA60" s="94">
        <f>'OBJ 2 - Materiál objednat...'!F34</f>
        <v>0</v>
      </c>
      <c r="BB60" s="94">
        <f>'OBJ 2 - Materiál objednat...'!F35</f>
        <v>0</v>
      </c>
      <c r="BC60" s="94">
        <f>'OBJ 2 - Materiál objednat...'!F36</f>
        <v>0</v>
      </c>
      <c r="BD60" s="96">
        <f>'OBJ 2 - Materiál objednat...'!F37</f>
        <v>0</v>
      </c>
      <c r="BT60" s="97" t="s">
        <v>79</v>
      </c>
      <c r="BV60" s="97" t="s">
        <v>73</v>
      </c>
      <c r="BW60" s="97" t="s">
        <v>96</v>
      </c>
      <c r="BX60" s="97" t="s">
        <v>5</v>
      </c>
      <c r="CL60" s="97" t="s">
        <v>19</v>
      </c>
      <c r="CM60" s="97" t="s">
        <v>81</v>
      </c>
    </row>
    <row r="61" spans="1:91" s="7" customFormat="1" ht="16.5" customHeight="1">
      <c r="A61" s="87" t="s">
        <v>75</v>
      </c>
      <c r="B61" s="88"/>
      <c r="C61" s="89"/>
      <c r="D61" s="341" t="s">
        <v>97</v>
      </c>
      <c r="E61" s="341"/>
      <c r="F61" s="341"/>
      <c r="G61" s="341"/>
      <c r="H61" s="341"/>
      <c r="I61" s="90"/>
      <c r="J61" s="341" t="s">
        <v>98</v>
      </c>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2">
        <f>'VON - Vedlejší a ostatní ...'!J30</f>
        <v>0</v>
      </c>
      <c r="AH61" s="343"/>
      <c r="AI61" s="343"/>
      <c r="AJ61" s="343"/>
      <c r="AK61" s="343"/>
      <c r="AL61" s="343"/>
      <c r="AM61" s="343"/>
      <c r="AN61" s="342">
        <f t="shared" si="0"/>
        <v>0</v>
      </c>
      <c r="AO61" s="343"/>
      <c r="AP61" s="343"/>
      <c r="AQ61" s="91" t="s">
        <v>78</v>
      </c>
      <c r="AR61" s="92"/>
      <c r="AS61" s="98">
        <v>0</v>
      </c>
      <c r="AT61" s="99">
        <f t="shared" si="1"/>
        <v>0</v>
      </c>
      <c r="AU61" s="100">
        <f>'VON - Vedlejší a ostatní ...'!P80</f>
        <v>0</v>
      </c>
      <c r="AV61" s="99">
        <f>'VON - Vedlejší a ostatní ...'!J33</f>
        <v>0</v>
      </c>
      <c r="AW61" s="99">
        <f>'VON - Vedlejší a ostatní ...'!J34</f>
        <v>0</v>
      </c>
      <c r="AX61" s="99">
        <f>'VON - Vedlejší a ostatní ...'!J35</f>
        <v>0</v>
      </c>
      <c r="AY61" s="99">
        <f>'VON - Vedlejší a ostatní ...'!J36</f>
        <v>0</v>
      </c>
      <c r="AZ61" s="99">
        <f>'VON - Vedlejší a ostatní ...'!F33</f>
        <v>0</v>
      </c>
      <c r="BA61" s="99">
        <f>'VON - Vedlejší a ostatní ...'!F34</f>
        <v>0</v>
      </c>
      <c r="BB61" s="99">
        <f>'VON - Vedlejší a ostatní ...'!F35</f>
        <v>0</v>
      </c>
      <c r="BC61" s="99">
        <f>'VON - Vedlejší a ostatní ...'!F36</f>
        <v>0</v>
      </c>
      <c r="BD61" s="101">
        <f>'VON - Vedlejší a ostatní ...'!F37</f>
        <v>0</v>
      </c>
      <c r="BT61" s="97" t="s">
        <v>79</v>
      </c>
      <c r="BV61" s="97" t="s">
        <v>73</v>
      </c>
      <c r="BW61" s="97" t="s">
        <v>99</v>
      </c>
      <c r="BX61" s="97" t="s">
        <v>5</v>
      </c>
      <c r="CL61" s="97" t="s">
        <v>19</v>
      </c>
      <c r="CM61" s="97" t="s">
        <v>81</v>
      </c>
    </row>
    <row r="62" spans="1:91" s="2" customFormat="1" ht="30" customHeight="1">
      <c r="A62" s="35"/>
      <c r="B62" s="36"/>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40"/>
      <c r="AS62" s="35"/>
      <c r="AT62" s="35"/>
      <c r="AU62" s="35"/>
      <c r="AV62" s="35"/>
      <c r="AW62" s="35"/>
      <c r="AX62" s="35"/>
      <c r="AY62" s="35"/>
      <c r="AZ62" s="35"/>
      <c r="BA62" s="35"/>
      <c r="BB62" s="35"/>
      <c r="BC62" s="35"/>
      <c r="BD62" s="35"/>
      <c r="BE62" s="35"/>
    </row>
    <row r="63" spans="1:91" s="2" customFormat="1" ht="6.95" customHeight="1">
      <c r="A63" s="35"/>
      <c r="B63" s="48"/>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0"/>
      <c r="AS63" s="35"/>
      <c r="AT63" s="35"/>
      <c r="AU63" s="35"/>
      <c r="AV63" s="35"/>
      <c r="AW63" s="35"/>
      <c r="AX63" s="35"/>
      <c r="AY63" s="35"/>
      <c r="AZ63" s="35"/>
      <c r="BA63" s="35"/>
      <c r="BB63" s="35"/>
      <c r="BC63" s="35"/>
      <c r="BD63" s="35"/>
      <c r="BE63" s="35"/>
    </row>
  </sheetData>
  <sheetProtection algorithmName="SHA-512" hashValue="91+4nsVHPf//Qeml/7BTLBMIAv4P77Ofag8IDDt6JJ5jYCyRdsQXhwisRE7gKWFKBGa+LU+9Joc9yJ1EmCZFNQ==" saltValue="oNq99SlcwwaAjaiqRIb39OqW+dRgXOVE7wgaLUK9yUuJ+JxFLYozpWAtD5GzSTqZteTwX7jtoJUmIH33IW9uIg=="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SO 01 - Železniční svršek'!C2" display="/"/>
    <hyperlink ref="A56" location="'SO 01.1 - Následná úprava...'!C2" display="/"/>
    <hyperlink ref="A57" location="'SO 02 - Železniční spodek'!C2" display="/"/>
    <hyperlink ref="A58" location="'SO 03 - Přejezd P3172 v k...'!C2" display="/"/>
    <hyperlink ref="A59" location="'OBJ 1 - Materiál objednat...'!C2" display="/"/>
    <hyperlink ref="A60" location="'OBJ 2 - Materiál objednat...'!C2" display="/"/>
    <hyperlink ref="A61"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94"/>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80</v>
      </c>
    </row>
    <row r="3" spans="1:46" s="1" customFormat="1" ht="6.95" customHeight="1">
      <c r="B3" s="102"/>
      <c r="C3" s="103"/>
      <c r="D3" s="103"/>
      <c r="E3" s="103"/>
      <c r="F3" s="103"/>
      <c r="G3" s="103"/>
      <c r="H3" s="103"/>
      <c r="I3" s="103"/>
      <c r="J3" s="103"/>
      <c r="K3" s="103"/>
      <c r="L3" s="21"/>
      <c r="AT3" s="18" t="s">
        <v>81</v>
      </c>
    </row>
    <row r="4" spans="1:46" s="1" customFormat="1" ht="24.95" customHeight="1">
      <c r="B4" s="21"/>
      <c r="D4" s="104" t="s">
        <v>100</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Oprava trati v úseku Rovensko pod Troskami  - Turnov</v>
      </c>
      <c r="F7" s="367"/>
      <c r="G7" s="367"/>
      <c r="H7" s="367"/>
      <c r="L7" s="21"/>
    </row>
    <row r="8" spans="1:46" s="2" customFormat="1" ht="12" customHeight="1">
      <c r="A8" s="35"/>
      <c r="B8" s="40"/>
      <c r="C8" s="35"/>
      <c r="D8" s="106" t="s">
        <v>101</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102</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16. 2. 2021</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103</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tr">
        <f>IF('Rekapitulace stavby'!AN16="","",'Rekapitulace stavby'!AN16)</f>
        <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tr">
        <f>IF('Rekapitulace stavby'!E17="","",'Rekapitulace stavby'!E17)</f>
        <v xml:space="preserve"> </v>
      </c>
      <c r="F21" s="35"/>
      <c r="G21" s="35"/>
      <c r="H21" s="35"/>
      <c r="I21" s="106" t="s">
        <v>28</v>
      </c>
      <c r="J21" s="108" t="str">
        <f>IF('Rekapitulace stavby'!AN17="","",'Rekapitulace stavby'!AN17)</f>
        <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tr">
        <f>IF('Rekapitulace stavby'!AN19="","",'Rekapitulace stavby'!AN19)</f>
        <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tr">
        <f>IF('Rekapitulace stavby'!E20="","",'Rekapitulace stavby'!E20)</f>
        <v xml:space="preserve"> </v>
      </c>
      <c r="F24" s="35"/>
      <c r="G24" s="35"/>
      <c r="H24" s="35"/>
      <c r="I24" s="106" t="s">
        <v>28</v>
      </c>
      <c r="J24" s="108" t="str">
        <f>IF('Rekapitulace stavby'!AN20="","",'Rekapitulace stavby'!AN20)</f>
        <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35</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37</v>
      </c>
      <c r="E30" s="35"/>
      <c r="F30" s="35"/>
      <c r="G30" s="35"/>
      <c r="H30" s="35"/>
      <c r="I30" s="35"/>
      <c r="J30" s="115">
        <f>ROUND(J83,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39</v>
      </c>
      <c r="G32" s="35"/>
      <c r="H32" s="35"/>
      <c r="I32" s="116" t="s">
        <v>38</v>
      </c>
      <c r="J32" s="116" t="s">
        <v>40</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41</v>
      </c>
      <c r="E33" s="106" t="s">
        <v>42</v>
      </c>
      <c r="F33" s="118">
        <f>ROUND((SUM(BE83:BE693)),  2)</f>
        <v>0</v>
      </c>
      <c r="G33" s="35"/>
      <c r="H33" s="35"/>
      <c r="I33" s="119">
        <v>0.21</v>
      </c>
      <c r="J33" s="118">
        <f>ROUND(((SUM(BE83:BE693))*I33),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43</v>
      </c>
      <c r="F34" s="118">
        <f>ROUND((SUM(BF83:BF693)),  2)</f>
        <v>0</v>
      </c>
      <c r="G34" s="35"/>
      <c r="H34" s="35"/>
      <c r="I34" s="119">
        <v>0.15</v>
      </c>
      <c r="J34" s="118">
        <f>ROUND(((SUM(BF83:BF693))*I34),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44</v>
      </c>
      <c r="F35" s="118">
        <f>ROUND((SUM(BG83:BG693)),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45</v>
      </c>
      <c r="F36" s="118">
        <f>ROUND((SUM(BH83:BH693)),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46</v>
      </c>
      <c r="F37" s="118">
        <f>ROUND((SUM(BI83:BI693)),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47</v>
      </c>
      <c r="E39" s="122"/>
      <c r="F39" s="122"/>
      <c r="G39" s="123" t="s">
        <v>48</v>
      </c>
      <c r="H39" s="124" t="s">
        <v>49</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Oprava trati v úseku Rovensko pod Troskami  - Turnov</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101</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SO 01 - Železniční svršek</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trať Hradec Králové - Turnov</v>
      </c>
      <c r="G52" s="37"/>
      <c r="H52" s="37"/>
      <c r="I52" s="30" t="s">
        <v>23</v>
      </c>
      <c r="J52" s="60" t="str">
        <f>IF(J12="","",J12)</f>
        <v>16. 2. 2021</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SŽDC s.o., OŘ Hradec Králové, ST Liberec</v>
      </c>
      <c r="G54" s="37"/>
      <c r="H54" s="37"/>
      <c r="I54" s="30" t="s">
        <v>31</v>
      </c>
      <c r="J54" s="33" t="str">
        <f>E21</f>
        <v xml:space="preserve"> </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 xml:space="preserve"> </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69</v>
      </c>
      <c r="D59" s="37"/>
      <c r="E59" s="37"/>
      <c r="F59" s="37"/>
      <c r="G59" s="37"/>
      <c r="H59" s="37"/>
      <c r="I59" s="37"/>
      <c r="J59" s="78">
        <f>J83</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J84</f>
        <v>0</v>
      </c>
      <c r="K60" s="136"/>
      <c r="L60" s="140"/>
    </row>
    <row r="61" spans="1:47" s="10" customFormat="1" ht="19.899999999999999" customHeight="1">
      <c r="B61" s="141"/>
      <c r="C61" s="142"/>
      <c r="D61" s="143" t="s">
        <v>109</v>
      </c>
      <c r="E61" s="144"/>
      <c r="F61" s="144"/>
      <c r="G61" s="144"/>
      <c r="H61" s="144"/>
      <c r="I61" s="144"/>
      <c r="J61" s="145">
        <f>J85</f>
        <v>0</v>
      </c>
      <c r="K61" s="142"/>
      <c r="L61" s="146"/>
    </row>
    <row r="62" spans="1:47" s="9" customFormat="1" ht="24.95" customHeight="1">
      <c r="B62" s="135"/>
      <c r="C62" s="136"/>
      <c r="D62" s="137" t="s">
        <v>110</v>
      </c>
      <c r="E62" s="138"/>
      <c r="F62" s="138"/>
      <c r="G62" s="138"/>
      <c r="H62" s="138"/>
      <c r="I62" s="138"/>
      <c r="J62" s="139">
        <f>J461</f>
        <v>0</v>
      </c>
      <c r="K62" s="136"/>
      <c r="L62" s="140"/>
    </row>
    <row r="63" spans="1:47" s="9" customFormat="1" ht="24.95" customHeight="1">
      <c r="B63" s="135"/>
      <c r="C63" s="136"/>
      <c r="D63" s="137" t="s">
        <v>111</v>
      </c>
      <c r="E63" s="138"/>
      <c r="F63" s="138"/>
      <c r="G63" s="138"/>
      <c r="H63" s="138"/>
      <c r="I63" s="138"/>
      <c r="J63" s="139">
        <f>J605</f>
        <v>0</v>
      </c>
      <c r="K63" s="136"/>
      <c r="L63" s="140"/>
    </row>
    <row r="64" spans="1:47" s="2" customFormat="1" ht="21.75" customHeight="1">
      <c r="A64" s="35"/>
      <c r="B64" s="36"/>
      <c r="C64" s="37"/>
      <c r="D64" s="37"/>
      <c r="E64" s="37"/>
      <c r="F64" s="37"/>
      <c r="G64" s="37"/>
      <c r="H64" s="37"/>
      <c r="I64" s="37"/>
      <c r="J64" s="37"/>
      <c r="K64" s="37"/>
      <c r="L64" s="107"/>
      <c r="S64" s="35"/>
      <c r="T64" s="35"/>
      <c r="U64" s="35"/>
      <c r="V64" s="35"/>
      <c r="W64" s="35"/>
      <c r="X64" s="35"/>
      <c r="Y64" s="35"/>
      <c r="Z64" s="35"/>
      <c r="AA64" s="35"/>
      <c r="AB64" s="35"/>
      <c r="AC64" s="35"/>
      <c r="AD64" s="35"/>
      <c r="AE64" s="35"/>
    </row>
    <row r="65" spans="1:31" s="2" customFormat="1" ht="6.95" customHeight="1">
      <c r="A65" s="35"/>
      <c r="B65" s="48"/>
      <c r="C65" s="49"/>
      <c r="D65" s="49"/>
      <c r="E65" s="49"/>
      <c r="F65" s="49"/>
      <c r="G65" s="49"/>
      <c r="H65" s="49"/>
      <c r="I65" s="49"/>
      <c r="J65" s="49"/>
      <c r="K65" s="49"/>
      <c r="L65" s="107"/>
      <c r="S65" s="35"/>
      <c r="T65" s="35"/>
      <c r="U65" s="35"/>
      <c r="V65" s="35"/>
      <c r="W65" s="35"/>
      <c r="X65" s="35"/>
      <c r="Y65" s="35"/>
      <c r="Z65" s="35"/>
      <c r="AA65" s="35"/>
      <c r="AB65" s="35"/>
      <c r="AC65" s="35"/>
      <c r="AD65" s="35"/>
      <c r="AE65" s="35"/>
    </row>
    <row r="69" spans="1:31" s="2" customFormat="1" ht="6.95" customHeight="1">
      <c r="A69" s="35"/>
      <c r="B69" s="50"/>
      <c r="C69" s="51"/>
      <c r="D69" s="51"/>
      <c r="E69" s="51"/>
      <c r="F69" s="51"/>
      <c r="G69" s="51"/>
      <c r="H69" s="51"/>
      <c r="I69" s="51"/>
      <c r="J69" s="51"/>
      <c r="K69" s="51"/>
      <c r="L69" s="107"/>
      <c r="S69" s="35"/>
      <c r="T69" s="35"/>
      <c r="U69" s="35"/>
      <c r="V69" s="35"/>
      <c r="W69" s="35"/>
      <c r="X69" s="35"/>
      <c r="Y69" s="35"/>
      <c r="Z69" s="35"/>
      <c r="AA69" s="35"/>
      <c r="AB69" s="35"/>
      <c r="AC69" s="35"/>
      <c r="AD69" s="35"/>
      <c r="AE69" s="35"/>
    </row>
    <row r="70" spans="1:31" s="2" customFormat="1" ht="24.95" customHeight="1">
      <c r="A70" s="35"/>
      <c r="B70" s="36"/>
      <c r="C70" s="24" t="s">
        <v>112</v>
      </c>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6.95" customHeight="1">
      <c r="A71" s="35"/>
      <c r="B71" s="36"/>
      <c r="C71" s="37"/>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12" customHeight="1">
      <c r="A72" s="35"/>
      <c r="B72" s="36"/>
      <c r="C72" s="30" t="s">
        <v>16</v>
      </c>
      <c r="D72" s="37"/>
      <c r="E72" s="37"/>
      <c r="F72" s="37"/>
      <c r="G72" s="37"/>
      <c r="H72" s="37"/>
      <c r="I72" s="37"/>
      <c r="J72" s="37"/>
      <c r="K72" s="37"/>
      <c r="L72" s="107"/>
      <c r="S72" s="35"/>
      <c r="T72" s="35"/>
      <c r="U72" s="35"/>
      <c r="V72" s="35"/>
      <c r="W72" s="35"/>
      <c r="X72" s="35"/>
      <c r="Y72" s="35"/>
      <c r="Z72" s="35"/>
      <c r="AA72" s="35"/>
      <c r="AB72" s="35"/>
      <c r="AC72" s="35"/>
      <c r="AD72" s="35"/>
      <c r="AE72" s="35"/>
    </row>
    <row r="73" spans="1:31" s="2" customFormat="1" ht="16.5" customHeight="1">
      <c r="A73" s="35"/>
      <c r="B73" s="36"/>
      <c r="C73" s="37"/>
      <c r="D73" s="37"/>
      <c r="E73" s="373" t="str">
        <f>E7</f>
        <v>Oprava trati v úseku Rovensko pod Troskami  - Turnov</v>
      </c>
      <c r="F73" s="374"/>
      <c r="G73" s="374"/>
      <c r="H73" s="374"/>
      <c r="I73" s="37"/>
      <c r="J73" s="37"/>
      <c r="K73" s="37"/>
      <c r="L73" s="107"/>
      <c r="S73" s="35"/>
      <c r="T73" s="35"/>
      <c r="U73" s="35"/>
      <c r="V73" s="35"/>
      <c r="W73" s="35"/>
      <c r="X73" s="35"/>
      <c r="Y73" s="35"/>
      <c r="Z73" s="35"/>
      <c r="AA73" s="35"/>
      <c r="AB73" s="35"/>
      <c r="AC73" s="35"/>
      <c r="AD73" s="35"/>
      <c r="AE73" s="35"/>
    </row>
    <row r="74" spans="1:31" s="2" customFormat="1" ht="12" customHeight="1">
      <c r="A74" s="35"/>
      <c r="B74" s="36"/>
      <c r="C74" s="30" t="s">
        <v>101</v>
      </c>
      <c r="D74" s="37"/>
      <c r="E74" s="37"/>
      <c r="F74" s="37"/>
      <c r="G74" s="37"/>
      <c r="H74" s="37"/>
      <c r="I74" s="37"/>
      <c r="J74" s="37"/>
      <c r="K74" s="37"/>
      <c r="L74" s="107"/>
      <c r="S74" s="35"/>
      <c r="T74" s="35"/>
      <c r="U74" s="35"/>
      <c r="V74" s="35"/>
      <c r="W74" s="35"/>
      <c r="X74" s="35"/>
      <c r="Y74" s="35"/>
      <c r="Z74" s="35"/>
      <c r="AA74" s="35"/>
      <c r="AB74" s="35"/>
      <c r="AC74" s="35"/>
      <c r="AD74" s="35"/>
      <c r="AE74" s="35"/>
    </row>
    <row r="75" spans="1:31" s="2" customFormat="1" ht="16.5" customHeight="1">
      <c r="A75" s="35"/>
      <c r="B75" s="36"/>
      <c r="C75" s="37"/>
      <c r="D75" s="37"/>
      <c r="E75" s="326" t="str">
        <f>E9</f>
        <v>SO 01 - Železniční svršek</v>
      </c>
      <c r="F75" s="375"/>
      <c r="G75" s="375"/>
      <c r="H75" s="375"/>
      <c r="I75" s="37"/>
      <c r="J75" s="37"/>
      <c r="K75" s="37"/>
      <c r="L75" s="107"/>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37"/>
      <c r="J76" s="37"/>
      <c r="K76" s="37"/>
      <c r="L76" s="107"/>
      <c r="S76" s="35"/>
      <c r="T76" s="35"/>
      <c r="U76" s="35"/>
      <c r="V76" s="35"/>
      <c r="W76" s="35"/>
      <c r="X76" s="35"/>
      <c r="Y76" s="35"/>
      <c r="Z76" s="35"/>
      <c r="AA76" s="35"/>
      <c r="AB76" s="35"/>
      <c r="AC76" s="35"/>
      <c r="AD76" s="35"/>
      <c r="AE76" s="35"/>
    </row>
    <row r="77" spans="1:31" s="2" customFormat="1" ht="12" customHeight="1">
      <c r="A77" s="35"/>
      <c r="B77" s="36"/>
      <c r="C77" s="30" t="s">
        <v>21</v>
      </c>
      <c r="D77" s="37"/>
      <c r="E77" s="37"/>
      <c r="F77" s="28" t="str">
        <f>F12</f>
        <v>trať Hradec Králové - Turnov</v>
      </c>
      <c r="G77" s="37"/>
      <c r="H77" s="37"/>
      <c r="I77" s="30" t="s">
        <v>23</v>
      </c>
      <c r="J77" s="60" t="str">
        <f>IF(J12="","",J12)</f>
        <v>16. 2. 2021</v>
      </c>
      <c r="K77" s="37"/>
      <c r="L77" s="107"/>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37"/>
      <c r="J78" s="37"/>
      <c r="K78" s="37"/>
      <c r="L78" s="107"/>
      <c r="S78" s="35"/>
      <c r="T78" s="35"/>
      <c r="U78" s="35"/>
      <c r="V78" s="35"/>
      <c r="W78" s="35"/>
      <c r="X78" s="35"/>
      <c r="Y78" s="35"/>
      <c r="Z78" s="35"/>
      <c r="AA78" s="35"/>
      <c r="AB78" s="35"/>
      <c r="AC78" s="35"/>
      <c r="AD78" s="35"/>
      <c r="AE78" s="35"/>
    </row>
    <row r="79" spans="1:31" s="2" customFormat="1" ht="15.2" customHeight="1">
      <c r="A79" s="35"/>
      <c r="B79" s="36"/>
      <c r="C79" s="30" t="s">
        <v>25</v>
      </c>
      <c r="D79" s="37"/>
      <c r="E79" s="37"/>
      <c r="F79" s="28" t="str">
        <f>E15</f>
        <v>SŽDC s.o., OŘ Hradec Králové, ST Liberec</v>
      </c>
      <c r="G79" s="37"/>
      <c r="H79" s="37"/>
      <c r="I79" s="30" t="s">
        <v>31</v>
      </c>
      <c r="J79" s="33" t="str">
        <f>E21</f>
        <v xml:space="preserve"> </v>
      </c>
      <c r="K79" s="37"/>
      <c r="L79" s="107"/>
      <c r="S79" s="35"/>
      <c r="T79" s="35"/>
      <c r="U79" s="35"/>
      <c r="V79" s="35"/>
      <c r="W79" s="35"/>
      <c r="X79" s="35"/>
      <c r="Y79" s="35"/>
      <c r="Z79" s="35"/>
      <c r="AA79" s="35"/>
      <c r="AB79" s="35"/>
      <c r="AC79" s="35"/>
      <c r="AD79" s="35"/>
      <c r="AE79" s="35"/>
    </row>
    <row r="80" spans="1:31" s="2" customFormat="1" ht="15.2" customHeight="1">
      <c r="A80" s="35"/>
      <c r="B80" s="36"/>
      <c r="C80" s="30" t="s">
        <v>29</v>
      </c>
      <c r="D80" s="37"/>
      <c r="E80" s="37"/>
      <c r="F80" s="28" t="str">
        <f>IF(E18="","",E18)</f>
        <v>Vyplň údaj</v>
      </c>
      <c r="G80" s="37"/>
      <c r="H80" s="37"/>
      <c r="I80" s="30" t="s">
        <v>34</v>
      </c>
      <c r="J80" s="33" t="str">
        <f>E24</f>
        <v xml:space="preserve"> </v>
      </c>
      <c r="K80" s="37"/>
      <c r="L80" s="107"/>
      <c r="S80" s="35"/>
      <c r="T80" s="35"/>
      <c r="U80" s="35"/>
      <c r="V80" s="35"/>
      <c r="W80" s="35"/>
      <c r="X80" s="35"/>
      <c r="Y80" s="35"/>
      <c r="Z80" s="35"/>
      <c r="AA80" s="35"/>
      <c r="AB80" s="35"/>
      <c r="AC80" s="35"/>
      <c r="AD80" s="35"/>
      <c r="AE80" s="35"/>
    </row>
    <row r="81" spans="1:65" s="2" customFormat="1" ht="10.35" customHeight="1">
      <c r="A81" s="35"/>
      <c r="B81" s="36"/>
      <c r="C81" s="37"/>
      <c r="D81" s="37"/>
      <c r="E81" s="37"/>
      <c r="F81" s="37"/>
      <c r="G81" s="37"/>
      <c r="H81" s="37"/>
      <c r="I81" s="37"/>
      <c r="J81" s="37"/>
      <c r="K81" s="37"/>
      <c r="L81" s="107"/>
      <c r="S81" s="35"/>
      <c r="T81" s="35"/>
      <c r="U81" s="35"/>
      <c r="V81" s="35"/>
      <c r="W81" s="35"/>
      <c r="X81" s="35"/>
      <c r="Y81" s="35"/>
      <c r="Z81" s="35"/>
      <c r="AA81" s="35"/>
      <c r="AB81" s="35"/>
      <c r="AC81" s="35"/>
      <c r="AD81" s="35"/>
      <c r="AE81" s="35"/>
    </row>
    <row r="82" spans="1:65" s="11" customFormat="1" ht="29.25" customHeight="1">
      <c r="A82" s="147"/>
      <c r="B82" s="148"/>
      <c r="C82" s="149" t="s">
        <v>113</v>
      </c>
      <c r="D82" s="150" t="s">
        <v>56</v>
      </c>
      <c r="E82" s="150" t="s">
        <v>52</v>
      </c>
      <c r="F82" s="150" t="s">
        <v>53</v>
      </c>
      <c r="G82" s="150" t="s">
        <v>114</v>
      </c>
      <c r="H82" s="150" t="s">
        <v>115</v>
      </c>
      <c r="I82" s="150" t="s">
        <v>116</v>
      </c>
      <c r="J82" s="150" t="s">
        <v>106</v>
      </c>
      <c r="K82" s="151" t="s">
        <v>117</v>
      </c>
      <c r="L82" s="152"/>
      <c r="M82" s="69" t="s">
        <v>19</v>
      </c>
      <c r="N82" s="70" t="s">
        <v>41</v>
      </c>
      <c r="O82" s="70" t="s">
        <v>118</v>
      </c>
      <c r="P82" s="70" t="s">
        <v>119</v>
      </c>
      <c r="Q82" s="70" t="s">
        <v>120</v>
      </c>
      <c r="R82" s="70" t="s">
        <v>121</v>
      </c>
      <c r="S82" s="70" t="s">
        <v>122</v>
      </c>
      <c r="T82" s="71" t="s">
        <v>123</v>
      </c>
      <c r="U82" s="147"/>
      <c r="V82" s="147"/>
      <c r="W82" s="147"/>
      <c r="X82" s="147"/>
      <c r="Y82" s="147"/>
      <c r="Z82" s="147"/>
      <c r="AA82" s="147"/>
      <c r="AB82" s="147"/>
      <c r="AC82" s="147"/>
      <c r="AD82" s="147"/>
      <c r="AE82" s="147"/>
    </row>
    <row r="83" spans="1:65" s="2" customFormat="1" ht="22.9" customHeight="1">
      <c r="A83" s="35"/>
      <c r="B83" s="36"/>
      <c r="C83" s="76" t="s">
        <v>124</v>
      </c>
      <c r="D83" s="37"/>
      <c r="E83" s="37"/>
      <c r="F83" s="37"/>
      <c r="G83" s="37"/>
      <c r="H83" s="37"/>
      <c r="I83" s="37"/>
      <c r="J83" s="153">
        <f>BK83</f>
        <v>0</v>
      </c>
      <c r="K83" s="37"/>
      <c r="L83" s="40"/>
      <c r="M83" s="72"/>
      <c r="N83" s="154"/>
      <c r="O83" s="73"/>
      <c r="P83" s="155">
        <f>P84+P461+P605</f>
        <v>0</v>
      </c>
      <c r="Q83" s="73"/>
      <c r="R83" s="155">
        <f>R84+R461+R605</f>
        <v>4146.8074533999988</v>
      </c>
      <c r="S83" s="73"/>
      <c r="T83" s="156">
        <f>T84+T461+T605</f>
        <v>0</v>
      </c>
      <c r="U83" s="35"/>
      <c r="V83" s="35"/>
      <c r="W83" s="35"/>
      <c r="X83" s="35"/>
      <c r="Y83" s="35"/>
      <c r="Z83" s="35"/>
      <c r="AA83" s="35"/>
      <c r="AB83" s="35"/>
      <c r="AC83" s="35"/>
      <c r="AD83" s="35"/>
      <c r="AE83" s="35"/>
      <c r="AT83" s="18" t="s">
        <v>70</v>
      </c>
      <c r="AU83" s="18" t="s">
        <v>107</v>
      </c>
      <c r="BK83" s="157">
        <f>BK84+BK461+BK605</f>
        <v>0</v>
      </c>
    </row>
    <row r="84" spans="1:65" s="12" customFormat="1" ht="25.9" customHeight="1">
      <c r="B84" s="158"/>
      <c r="C84" s="159"/>
      <c r="D84" s="160" t="s">
        <v>70</v>
      </c>
      <c r="E84" s="161" t="s">
        <v>125</v>
      </c>
      <c r="F84" s="161" t="s">
        <v>126</v>
      </c>
      <c r="G84" s="159"/>
      <c r="H84" s="159"/>
      <c r="I84" s="162"/>
      <c r="J84" s="163">
        <f>BK84</f>
        <v>0</v>
      </c>
      <c r="K84" s="159"/>
      <c r="L84" s="164"/>
      <c r="M84" s="165"/>
      <c r="N84" s="166"/>
      <c r="O84" s="166"/>
      <c r="P84" s="167">
        <f>P85</f>
        <v>0</v>
      </c>
      <c r="Q84" s="166"/>
      <c r="R84" s="167">
        <f>R85</f>
        <v>4146.8074533999988</v>
      </c>
      <c r="S84" s="166"/>
      <c r="T84" s="168">
        <f>T85</f>
        <v>0</v>
      </c>
      <c r="AR84" s="169" t="s">
        <v>79</v>
      </c>
      <c r="AT84" s="170" t="s">
        <v>70</v>
      </c>
      <c r="AU84" s="170" t="s">
        <v>71</v>
      </c>
      <c r="AY84" s="169" t="s">
        <v>127</v>
      </c>
      <c r="BK84" s="171">
        <f>BK85</f>
        <v>0</v>
      </c>
    </row>
    <row r="85" spans="1:65" s="12" customFormat="1" ht="22.9" customHeight="1">
      <c r="B85" s="158"/>
      <c r="C85" s="159"/>
      <c r="D85" s="160" t="s">
        <v>70</v>
      </c>
      <c r="E85" s="172" t="s">
        <v>128</v>
      </c>
      <c r="F85" s="172" t="s">
        <v>129</v>
      </c>
      <c r="G85" s="159"/>
      <c r="H85" s="159"/>
      <c r="I85" s="162"/>
      <c r="J85" s="173">
        <f>BK85</f>
        <v>0</v>
      </c>
      <c r="K85" s="159"/>
      <c r="L85" s="164"/>
      <c r="M85" s="165"/>
      <c r="N85" s="166"/>
      <c r="O85" s="166"/>
      <c r="P85" s="167">
        <f>SUM(P86:P460)</f>
        <v>0</v>
      </c>
      <c r="Q85" s="166"/>
      <c r="R85" s="167">
        <f>SUM(R86:R460)</f>
        <v>4146.8074533999988</v>
      </c>
      <c r="S85" s="166"/>
      <c r="T85" s="168">
        <f>SUM(T86:T460)</f>
        <v>0</v>
      </c>
      <c r="AR85" s="169" t="s">
        <v>79</v>
      </c>
      <c r="AT85" s="170" t="s">
        <v>70</v>
      </c>
      <c r="AU85" s="170" t="s">
        <v>79</v>
      </c>
      <c r="AY85" s="169" t="s">
        <v>127</v>
      </c>
      <c r="BK85" s="171">
        <f>SUM(BK86:BK460)</f>
        <v>0</v>
      </c>
    </row>
    <row r="86" spans="1:65" s="2" customFormat="1" ht="16.5" customHeight="1">
      <c r="A86" s="35"/>
      <c r="B86" s="36"/>
      <c r="C86" s="174" t="s">
        <v>79</v>
      </c>
      <c r="D86" s="174" t="s">
        <v>130</v>
      </c>
      <c r="E86" s="175" t="s">
        <v>131</v>
      </c>
      <c r="F86" s="176" t="s">
        <v>132</v>
      </c>
      <c r="G86" s="177" t="s">
        <v>133</v>
      </c>
      <c r="H86" s="178">
        <v>150</v>
      </c>
      <c r="I86" s="179"/>
      <c r="J86" s="180">
        <f>ROUND(I86*H86,2)</f>
        <v>0</v>
      </c>
      <c r="K86" s="176" t="s">
        <v>134</v>
      </c>
      <c r="L86" s="40"/>
      <c r="M86" s="181" t="s">
        <v>19</v>
      </c>
      <c r="N86" s="182" t="s">
        <v>42</v>
      </c>
      <c r="O86" s="65"/>
      <c r="P86" s="183">
        <f>O86*H86</f>
        <v>0</v>
      </c>
      <c r="Q86" s="183">
        <v>0</v>
      </c>
      <c r="R86" s="183">
        <f>Q86*H86</f>
        <v>0</v>
      </c>
      <c r="S86" s="183">
        <v>0</v>
      </c>
      <c r="T86" s="184">
        <f>S86*H86</f>
        <v>0</v>
      </c>
      <c r="U86" s="35"/>
      <c r="V86" s="35"/>
      <c r="W86" s="35"/>
      <c r="X86" s="35"/>
      <c r="Y86" s="35"/>
      <c r="Z86" s="35"/>
      <c r="AA86" s="35"/>
      <c r="AB86" s="35"/>
      <c r="AC86" s="35"/>
      <c r="AD86" s="35"/>
      <c r="AE86" s="35"/>
      <c r="AR86" s="185" t="s">
        <v>135</v>
      </c>
      <c r="AT86" s="185" t="s">
        <v>130</v>
      </c>
      <c r="AU86" s="185" t="s">
        <v>81</v>
      </c>
      <c r="AY86" s="18" t="s">
        <v>127</v>
      </c>
      <c r="BE86" s="186">
        <f>IF(N86="základní",J86,0)</f>
        <v>0</v>
      </c>
      <c r="BF86" s="186">
        <f>IF(N86="snížená",J86,0)</f>
        <v>0</v>
      </c>
      <c r="BG86" s="186">
        <f>IF(N86="zákl. přenesená",J86,0)</f>
        <v>0</v>
      </c>
      <c r="BH86" s="186">
        <f>IF(N86="sníž. přenesená",J86,0)</f>
        <v>0</v>
      </c>
      <c r="BI86" s="186">
        <f>IF(N86="nulová",J86,0)</f>
        <v>0</v>
      </c>
      <c r="BJ86" s="18" t="s">
        <v>79</v>
      </c>
      <c r="BK86" s="186">
        <f>ROUND(I86*H86,2)</f>
        <v>0</v>
      </c>
      <c r="BL86" s="18" t="s">
        <v>135</v>
      </c>
      <c r="BM86" s="185" t="s">
        <v>136</v>
      </c>
    </row>
    <row r="87" spans="1:65" s="2" customFormat="1" ht="19.5">
      <c r="A87" s="35"/>
      <c r="B87" s="36"/>
      <c r="C87" s="37"/>
      <c r="D87" s="187" t="s">
        <v>137</v>
      </c>
      <c r="E87" s="37"/>
      <c r="F87" s="188" t="s">
        <v>138</v>
      </c>
      <c r="G87" s="37"/>
      <c r="H87" s="37"/>
      <c r="I87" s="189"/>
      <c r="J87" s="37"/>
      <c r="K87" s="37"/>
      <c r="L87" s="40"/>
      <c r="M87" s="190"/>
      <c r="N87" s="191"/>
      <c r="O87" s="65"/>
      <c r="P87" s="65"/>
      <c r="Q87" s="65"/>
      <c r="R87" s="65"/>
      <c r="S87" s="65"/>
      <c r="T87" s="66"/>
      <c r="U87" s="35"/>
      <c r="V87" s="35"/>
      <c r="W87" s="35"/>
      <c r="X87" s="35"/>
      <c r="Y87" s="35"/>
      <c r="Z87" s="35"/>
      <c r="AA87" s="35"/>
      <c r="AB87" s="35"/>
      <c r="AC87" s="35"/>
      <c r="AD87" s="35"/>
      <c r="AE87" s="35"/>
      <c r="AT87" s="18" t="s">
        <v>137</v>
      </c>
      <c r="AU87" s="18" t="s">
        <v>81</v>
      </c>
    </row>
    <row r="88" spans="1:65" s="2" customFormat="1" ht="19.5">
      <c r="A88" s="35"/>
      <c r="B88" s="36"/>
      <c r="C88" s="37"/>
      <c r="D88" s="187" t="s">
        <v>139</v>
      </c>
      <c r="E88" s="37"/>
      <c r="F88" s="192" t="s">
        <v>140</v>
      </c>
      <c r="G88" s="37"/>
      <c r="H88" s="37"/>
      <c r="I88" s="189"/>
      <c r="J88" s="37"/>
      <c r="K88" s="37"/>
      <c r="L88" s="40"/>
      <c r="M88" s="190"/>
      <c r="N88" s="191"/>
      <c r="O88" s="65"/>
      <c r="P88" s="65"/>
      <c r="Q88" s="65"/>
      <c r="R88" s="65"/>
      <c r="S88" s="65"/>
      <c r="T88" s="66"/>
      <c r="U88" s="35"/>
      <c r="V88" s="35"/>
      <c r="W88" s="35"/>
      <c r="X88" s="35"/>
      <c r="Y88" s="35"/>
      <c r="Z88" s="35"/>
      <c r="AA88" s="35"/>
      <c r="AB88" s="35"/>
      <c r="AC88" s="35"/>
      <c r="AD88" s="35"/>
      <c r="AE88" s="35"/>
      <c r="AT88" s="18" t="s">
        <v>139</v>
      </c>
      <c r="AU88" s="18" t="s">
        <v>81</v>
      </c>
    </row>
    <row r="89" spans="1:65" s="2" customFormat="1" ht="19.5">
      <c r="A89" s="35"/>
      <c r="B89" s="36"/>
      <c r="C89" s="37"/>
      <c r="D89" s="187" t="s">
        <v>141</v>
      </c>
      <c r="E89" s="37"/>
      <c r="F89" s="192" t="s">
        <v>142</v>
      </c>
      <c r="G89" s="37"/>
      <c r="H89" s="37"/>
      <c r="I89" s="189"/>
      <c r="J89" s="37"/>
      <c r="K89" s="37"/>
      <c r="L89" s="40"/>
      <c r="M89" s="190"/>
      <c r="N89" s="191"/>
      <c r="O89" s="65"/>
      <c r="P89" s="65"/>
      <c r="Q89" s="65"/>
      <c r="R89" s="65"/>
      <c r="S89" s="65"/>
      <c r="T89" s="66"/>
      <c r="U89" s="35"/>
      <c r="V89" s="35"/>
      <c r="W89" s="35"/>
      <c r="X89" s="35"/>
      <c r="Y89" s="35"/>
      <c r="Z89" s="35"/>
      <c r="AA89" s="35"/>
      <c r="AB89" s="35"/>
      <c r="AC89" s="35"/>
      <c r="AD89" s="35"/>
      <c r="AE89" s="35"/>
      <c r="AT89" s="18" t="s">
        <v>141</v>
      </c>
      <c r="AU89" s="18" t="s">
        <v>81</v>
      </c>
    </row>
    <row r="90" spans="1:65" s="13" customFormat="1" ht="11.25">
      <c r="B90" s="193"/>
      <c r="C90" s="194"/>
      <c r="D90" s="187" t="s">
        <v>143</v>
      </c>
      <c r="E90" s="195" t="s">
        <v>19</v>
      </c>
      <c r="F90" s="196" t="s">
        <v>144</v>
      </c>
      <c r="G90" s="194"/>
      <c r="H90" s="197">
        <v>150</v>
      </c>
      <c r="I90" s="198"/>
      <c r="J90" s="194"/>
      <c r="K90" s="194"/>
      <c r="L90" s="199"/>
      <c r="M90" s="200"/>
      <c r="N90" s="201"/>
      <c r="O90" s="201"/>
      <c r="P90" s="201"/>
      <c r="Q90" s="201"/>
      <c r="R90" s="201"/>
      <c r="S90" s="201"/>
      <c r="T90" s="202"/>
      <c r="AT90" s="203" t="s">
        <v>143</v>
      </c>
      <c r="AU90" s="203" t="s">
        <v>81</v>
      </c>
      <c r="AV90" s="13" t="s">
        <v>81</v>
      </c>
      <c r="AW90" s="13" t="s">
        <v>33</v>
      </c>
      <c r="AX90" s="13" t="s">
        <v>79</v>
      </c>
      <c r="AY90" s="203" t="s">
        <v>127</v>
      </c>
    </row>
    <row r="91" spans="1:65" s="2" customFormat="1" ht="16.5" customHeight="1">
      <c r="A91" s="35"/>
      <c r="B91" s="36"/>
      <c r="C91" s="174" t="s">
        <v>81</v>
      </c>
      <c r="D91" s="174" t="s">
        <v>130</v>
      </c>
      <c r="E91" s="175" t="s">
        <v>145</v>
      </c>
      <c r="F91" s="176" t="s">
        <v>146</v>
      </c>
      <c r="G91" s="177" t="s">
        <v>147</v>
      </c>
      <c r="H91" s="178">
        <v>295.45699999999999</v>
      </c>
      <c r="I91" s="179"/>
      <c r="J91" s="180">
        <f>ROUND(I91*H91,2)</f>
        <v>0</v>
      </c>
      <c r="K91" s="176" t="s">
        <v>134</v>
      </c>
      <c r="L91" s="40"/>
      <c r="M91" s="181" t="s">
        <v>19</v>
      </c>
      <c r="N91" s="182" t="s">
        <v>42</v>
      </c>
      <c r="O91" s="65"/>
      <c r="P91" s="183">
        <f>O91*H91</f>
        <v>0</v>
      </c>
      <c r="Q91" s="183">
        <v>0</v>
      </c>
      <c r="R91" s="183">
        <f>Q91*H91</f>
        <v>0</v>
      </c>
      <c r="S91" s="183">
        <v>0</v>
      </c>
      <c r="T91" s="184">
        <f>S91*H91</f>
        <v>0</v>
      </c>
      <c r="U91" s="35"/>
      <c r="V91" s="35"/>
      <c r="W91" s="35"/>
      <c r="X91" s="35"/>
      <c r="Y91" s="35"/>
      <c r="Z91" s="35"/>
      <c r="AA91" s="35"/>
      <c r="AB91" s="35"/>
      <c r="AC91" s="35"/>
      <c r="AD91" s="35"/>
      <c r="AE91" s="35"/>
      <c r="AR91" s="185" t="s">
        <v>135</v>
      </c>
      <c r="AT91" s="185" t="s">
        <v>130</v>
      </c>
      <c r="AU91" s="185" t="s">
        <v>81</v>
      </c>
      <c r="AY91" s="18" t="s">
        <v>127</v>
      </c>
      <c r="BE91" s="186">
        <f>IF(N91="základní",J91,0)</f>
        <v>0</v>
      </c>
      <c r="BF91" s="186">
        <f>IF(N91="snížená",J91,0)</f>
        <v>0</v>
      </c>
      <c r="BG91" s="186">
        <f>IF(N91="zákl. přenesená",J91,0)</f>
        <v>0</v>
      </c>
      <c r="BH91" s="186">
        <f>IF(N91="sníž. přenesená",J91,0)</f>
        <v>0</v>
      </c>
      <c r="BI91" s="186">
        <f>IF(N91="nulová",J91,0)</f>
        <v>0</v>
      </c>
      <c r="BJ91" s="18" t="s">
        <v>79</v>
      </c>
      <c r="BK91" s="186">
        <f>ROUND(I91*H91,2)</f>
        <v>0</v>
      </c>
      <c r="BL91" s="18" t="s">
        <v>135</v>
      </c>
      <c r="BM91" s="185" t="s">
        <v>148</v>
      </c>
    </row>
    <row r="92" spans="1:65" s="2" customFormat="1" ht="29.25">
      <c r="A92" s="35"/>
      <c r="B92" s="36"/>
      <c r="C92" s="37"/>
      <c r="D92" s="187" t="s">
        <v>137</v>
      </c>
      <c r="E92" s="37"/>
      <c r="F92" s="188" t="s">
        <v>149</v>
      </c>
      <c r="G92" s="37"/>
      <c r="H92" s="37"/>
      <c r="I92" s="189"/>
      <c r="J92" s="37"/>
      <c r="K92" s="37"/>
      <c r="L92" s="40"/>
      <c r="M92" s="190"/>
      <c r="N92" s="191"/>
      <c r="O92" s="65"/>
      <c r="P92" s="65"/>
      <c r="Q92" s="65"/>
      <c r="R92" s="65"/>
      <c r="S92" s="65"/>
      <c r="T92" s="66"/>
      <c r="U92" s="35"/>
      <c r="V92" s="35"/>
      <c r="W92" s="35"/>
      <c r="X92" s="35"/>
      <c r="Y92" s="35"/>
      <c r="Z92" s="35"/>
      <c r="AA92" s="35"/>
      <c r="AB92" s="35"/>
      <c r="AC92" s="35"/>
      <c r="AD92" s="35"/>
      <c r="AE92" s="35"/>
      <c r="AT92" s="18" t="s">
        <v>137</v>
      </c>
      <c r="AU92" s="18" t="s">
        <v>81</v>
      </c>
    </row>
    <row r="93" spans="1:65" s="2" customFormat="1" ht="29.25">
      <c r="A93" s="35"/>
      <c r="B93" s="36"/>
      <c r="C93" s="37"/>
      <c r="D93" s="187" t="s">
        <v>139</v>
      </c>
      <c r="E93" s="37"/>
      <c r="F93" s="192" t="s">
        <v>150</v>
      </c>
      <c r="G93" s="37"/>
      <c r="H93" s="37"/>
      <c r="I93" s="189"/>
      <c r="J93" s="37"/>
      <c r="K93" s="37"/>
      <c r="L93" s="40"/>
      <c r="M93" s="190"/>
      <c r="N93" s="191"/>
      <c r="O93" s="65"/>
      <c r="P93" s="65"/>
      <c r="Q93" s="65"/>
      <c r="R93" s="65"/>
      <c r="S93" s="65"/>
      <c r="T93" s="66"/>
      <c r="U93" s="35"/>
      <c r="V93" s="35"/>
      <c r="W93" s="35"/>
      <c r="X93" s="35"/>
      <c r="Y93" s="35"/>
      <c r="Z93" s="35"/>
      <c r="AA93" s="35"/>
      <c r="AB93" s="35"/>
      <c r="AC93" s="35"/>
      <c r="AD93" s="35"/>
      <c r="AE93" s="35"/>
      <c r="AT93" s="18" t="s">
        <v>139</v>
      </c>
      <c r="AU93" s="18" t="s">
        <v>81</v>
      </c>
    </row>
    <row r="94" spans="1:65" s="14" customFormat="1" ht="11.25">
      <c r="B94" s="204"/>
      <c r="C94" s="205"/>
      <c r="D94" s="187" t="s">
        <v>143</v>
      </c>
      <c r="E94" s="206" t="s">
        <v>19</v>
      </c>
      <c r="F94" s="207" t="s">
        <v>151</v>
      </c>
      <c r="G94" s="205"/>
      <c r="H94" s="206" t="s">
        <v>19</v>
      </c>
      <c r="I94" s="208"/>
      <c r="J94" s="205"/>
      <c r="K94" s="205"/>
      <c r="L94" s="209"/>
      <c r="M94" s="210"/>
      <c r="N94" s="211"/>
      <c r="O94" s="211"/>
      <c r="P94" s="211"/>
      <c r="Q94" s="211"/>
      <c r="R94" s="211"/>
      <c r="S94" s="211"/>
      <c r="T94" s="212"/>
      <c r="AT94" s="213" t="s">
        <v>143</v>
      </c>
      <c r="AU94" s="213" t="s">
        <v>81</v>
      </c>
      <c r="AV94" s="14" t="s">
        <v>79</v>
      </c>
      <c r="AW94" s="14" t="s">
        <v>33</v>
      </c>
      <c r="AX94" s="14" t="s">
        <v>71</v>
      </c>
      <c r="AY94" s="213" t="s">
        <v>127</v>
      </c>
    </row>
    <row r="95" spans="1:65" s="14" customFormat="1" ht="11.25">
      <c r="B95" s="204"/>
      <c r="C95" s="205"/>
      <c r="D95" s="187" t="s">
        <v>143</v>
      </c>
      <c r="E95" s="206" t="s">
        <v>19</v>
      </c>
      <c r="F95" s="207" t="s">
        <v>152</v>
      </c>
      <c r="G95" s="205"/>
      <c r="H95" s="206" t="s">
        <v>19</v>
      </c>
      <c r="I95" s="208"/>
      <c r="J95" s="205"/>
      <c r="K95" s="205"/>
      <c r="L95" s="209"/>
      <c r="M95" s="210"/>
      <c r="N95" s="211"/>
      <c r="O95" s="211"/>
      <c r="P95" s="211"/>
      <c r="Q95" s="211"/>
      <c r="R95" s="211"/>
      <c r="S95" s="211"/>
      <c r="T95" s="212"/>
      <c r="AT95" s="213" t="s">
        <v>143</v>
      </c>
      <c r="AU95" s="213" t="s">
        <v>81</v>
      </c>
      <c r="AV95" s="14" t="s">
        <v>79</v>
      </c>
      <c r="AW95" s="14" t="s">
        <v>33</v>
      </c>
      <c r="AX95" s="14" t="s">
        <v>71</v>
      </c>
      <c r="AY95" s="213" t="s">
        <v>127</v>
      </c>
    </row>
    <row r="96" spans="1:65" s="13" customFormat="1" ht="11.25">
      <c r="B96" s="193"/>
      <c r="C96" s="194"/>
      <c r="D96" s="187" t="s">
        <v>143</v>
      </c>
      <c r="E96" s="195" t="s">
        <v>19</v>
      </c>
      <c r="F96" s="196" t="s">
        <v>153</v>
      </c>
      <c r="G96" s="194"/>
      <c r="H96" s="197">
        <v>95.114999999999995</v>
      </c>
      <c r="I96" s="198"/>
      <c r="J96" s="194"/>
      <c r="K96" s="194"/>
      <c r="L96" s="199"/>
      <c r="M96" s="200"/>
      <c r="N96" s="201"/>
      <c r="O96" s="201"/>
      <c r="P96" s="201"/>
      <c r="Q96" s="201"/>
      <c r="R96" s="201"/>
      <c r="S96" s="201"/>
      <c r="T96" s="202"/>
      <c r="AT96" s="203" t="s">
        <v>143</v>
      </c>
      <c r="AU96" s="203" t="s">
        <v>81</v>
      </c>
      <c r="AV96" s="13" t="s">
        <v>81</v>
      </c>
      <c r="AW96" s="13" t="s">
        <v>33</v>
      </c>
      <c r="AX96" s="13" t="s">
        <v>71</v>
      </c>
      <c r="AY96" s="203" t="s">
        <v>127</v>
      </c>
    </row>
    <row r="97" spans="1:65" s="14" customFormat="1" ht="11.25">
      <c r="B97" s="204"/>
      <c r="C97" s="205"/>
      <c r="D97" s="187" t="s">
        <v>143</v>
      </c>
      <c r="E97" s="206" t="s">
        <v>19</v>
      </c>
      <c r="F97" s="207" t="s">
        <v>154</v>
      </c>
      <c r="G97" s="205"/>
      <c r="H97" s="206" t="s">
        <v>19</v>
      </c>
      <c r="I97" s="208"/>
      <c r="J97" s="205"/>
      <c r="K97" s="205"/>
      <c r="L97" s="209"/>
      <c r="M97" s="210"/>
      <c r="N97" s="211"/>
      <c r="O97" s="211"/>
      <c r="P97" s="211"/>
      <c r="Q97" s="211"/>
      <c r="R97" s="211"/>
      <c r="S97" s="211"/>
      <c r="T97" s="212"/>
      <c r="AT97" s="213" t="s">
        <v>143</v>
      </c>
      <c r="AU97" s="213" t="s">
        <v>81</v>
      </c>
      <c r="AV97" s="14" t="s">
        <v>79</v>
      </c>
      <c r="AW97" s="14" t="s">
        <v>33</v>
      </c>
      <c r="AX97" s="14" t="s">
        <v>71</v>
      </c>
      <c r="AY97" s="213" t="s">
        <v>127</v>
      </c>
    </row>
    <row r="98" spans="1:65" s="13" customFormat="1" ht="11.25">
      <c r="B98" s="193"/>
      <c r="C98" s="194"/>
      <c r="D98" s="187" t="s">
        <v>143</v>
      </c>
      <c r="E98" s="195" t="s">
        <v>19</v>
      </c>
      <c r="F98" s="196" t="s">
        <v>155</v>
      </c>
      <c r="G98" s="194"/>
      <c r="H98" s="197">
        <v>132.07400000000001</v>
      </c>
      <c r="I98" s="198"/>
      <c r="J98" s="194"/>
      <c r="K98" s="194"/>
      <c r="L98" s="199"/>
      <c r="M98" s="200"/>
      <c r="N98" s="201"/>
      <c r="O98" s="201"/>
      <c r="P98" s="201"/>
      <c r="Q98" s="201"/>
      <c r="R98" s="201"/>
      <c r="S98" s="201"/>
      <c r="T98" s="202"/>
      <c r="AT98" s="203" t="s">
        <v>143</v>
      </c>
      <c r="AU98" s="203" t="s">
        <v>81</v>
      </c>
      <c r="AV98" s="13" t="s">
        <v>81</v>
      </c>
      <c r="AW98" s="13" t="s">
        <v>33</v>
      </c>
      <c r="AX98" s="13" t="s">
        <v>71</v>
      </c>
      <c r="AY98" s="203" t="s">
        <v>127</v>
      </c>
    </row>
    <row r="99" spans="1:65" s="14" customFormat="1" ht="11.25">
      <c r="B99" s="204"/>
      <c r="C99" s="205"/>
      <c r="D99" s="187" t="s">
        <v>143</v>
      </c>
      <c r="E99" s="206" t="s">
        <v>19</v>
      </c>
      <c r="F99" s="207" t="s">
        <v>156</v>
      </c>
      <c r="G99" s="205"/>
      <c r="H99" s="206" t="s">
        <v>19</v>
      </c>
      <c r="I99" s="208"/>
      <c r="J99" s="205"/>
      <c r="K99" s="205"/>
      <c r="L99" s="209"/>
      <c r="M99" s="210"/>
      <c r="N99" s="211"/>
      <c r="O99" s="211"/>
      <c r="P99" s="211"/>
      <c r="Q99" s="211"/>
      <c r="R99" s="211"/>
      <c r="S99" s="211"/>
      <c r="T99" s="212"/>
      <c r="AT99" s="213" t="s">
        <v>143</v>
      </c>
      <c r="AU99" s="213" t="s">
        <v>81</v>
      </c>
      <c r="AV99" s="14" t="s">
        <v>79</v>
      </c>
      <c r="AW99" s="14" t="s">
        <v>33</v>
      </c>
      <c r="AX99" s="14" t="s">
        <v>71</v>
      </c>
      <c r="AY99" s="213" t="s">
        <v>127</v>
      </c>
    </row>
    <row r="100" spans="1:65" s="13" customFormat="1" ht="11.25">
      <c r="B100" s="193"/>
      <c r="C100" s="194"/>
      <c r="D100" s="187" t="s">
        <v>143</v>
      </c>
      <c r="E100" s="195" t="s">
        <v>19</v>
      </c>
      <c r="F100" s="196" t="s">
        <v>157</v>
      </c>
      <c r="G100" s="194"/>
      <c r="H100" s="197">
        <v>55.768000000000001</v>
      </c>
      <c r="I100" s="198"/>
      <c r="J100" s="194"/>
      <c r="K100" s="194"/>
      <c r="L100" s="199"/>
      <c r="M100" s="200"/>
      <c r="N100" s="201"/>
      <c r="O100" s="201"/>
      <c r="P100" s="201"/>
      <c r="Q100" s="201"/>
      <c r="R100" s="201"/>
      <c r="S100" s="201"/>
      <c r="T100" s="202"/>
      <c r="AT100" s="203" t="s">
        <v>143</v>
      </c>
      <c r="AU100" s="203" t="s">
        <v>81</v>
      </c>
      <c r="AV100" s="13" t="s">
        <v>81</v>
      </c>
      <c r="AW100" s="13" t="s">
        <v>33</v>
      </c>
      <c r="AX100" s="13" t="s">
        <v>71</v>
      </c>
      <c r="AY100" s="203" t="s">
        <v>127</v>
      </c>
    </row>
    <row r="101" spans="1:65" s="14" customFormat="1" ht="11.25">
      <c r="B101" s="204"/>
      <c r="C101" s="205"/>
      <c r="D101" s="187" t="s">
        <v>143</v>
      </c>
      <c r="E101" s="206" t="s">
        <v>19</v>
      </c>
      <c r="F101" s="207" t="s">
        <v>158</v>
      </c>
      <c r="G101" s="205"/>
      <c r="H101" s="206" t="s">
        <v>19</v>
      </c>
      <c r="I101" s="208"/>
      <c r="J101" s="205"/>
      <c r="K101" s="205"/>
      <c r="L101" s="209"/>
      <c r="M101" s="210"/>
      <c r="N101" s="211"/>
      <c r="O101" s="211"/>
      <c r="P101" s="211"/>
      <c r="Q101" s="211"/>
      <c r="R101" s="211"/>
      <c r="S101" s="211"/>
      <c r="T101" s="212"/>
      <c r="AT101" s="213" t="s">
        <v>143</v>
      </c>
      <c r="AU101" s="213" t="s">
        <v>81</v>
      </c>
      <c r="AV101" s="14" t="s">
        <v>79</v>
      </c>
      <c r="AW101" s="14" t="s">
        <v>33</v>
      </c>
      <c r="AX101" s="14" t="s">
        <v>71</v>
      </c>
      <c r="AY101" s="213" t="s">
        <v>127</v>
      </c>
    </row>
    <row r="102" spans="1:65" s="13" customFormat="1" ht="11.25">
      <c r="B102" s="193"/>
      <c r="C102" s="194"/>
      <c r="D102" s="187" t="s">
        <v>143</v>
      </c>
      <c r="E102" s="195" t="s">
        <v>19</v>
      </c>
      <c r="F102" s="196" t="s">
        <v>159</v>
      </c>
      <c r="G102" s="194"/>
      <c r="H102" s="197">
        <v>12.5</v>
      </c>
      <c r="I102" s="198"/>
      <c r="J102" s="194"/>
      <c r="K102" s="194"/>
      <c r="L102" s="199"/>
      <c r="M102" s="200"/>
      <c r="N102" s="201"/>
      <c r="O102" s="201"/>
      <c r="P102" s="201"/>
      <c r="Q102" s="201"/>
      <c r="R102" s="201"/>
      <c r="S102" s="201"/>
      <c r="T102" s="202"/>
      <c r="AT102" s="203" t="s">
        <v>143</v>
      </c>
      <c r="AU102" s="203" t="s">
        <v>81</v>
      </c>
      <c r="AV102" s="13" t="s">
        <v>81</v>
      </c>
      <c r="AW102" s="13" t="s">
        <v>33</v>
      </c>
      <c r="AX102" s="13" t="s">
        <v>71</v>
      </c>
      <c r="AY102" s="203" t="s">
        <v>127</v>
      </c>
    </row>
    <row r="103" spans="1:65" s="15" customFormat="1" ht="11.25">
      <c r="B103" s="214"/>
      <c r="C103" s="215"/>
      <c r="D103" s="187" t="s">
        <v>143</v>
      </c>
      <c r="E103" s="216" t="s">
        <v>19</v>
      </c>
      <c r="F103" s="217" t="s">
        <v>160</v>
      </c>
      <c r="G103" s="215"/>
      <c r="H103" s="218">
        <v>295.45699999999999</v>
      </c>
      <c r="I103" s="219"/>
      <c r="J103" s="215"/>
      <c r="K103" s="215"/>
      <c r="L103" s="220"/>
      <c r="M103" s="221"/>
      <c r="N103" s="222"/>
      <c r="O103" s="222"/>
      <c r="P103" s="222"/>
      <c r="Q103" s="222"/>
      <c r="R103" s="222"/>
      <c r="S103" s="222"/>
      <c r="T103" s="223"/>
      <c r="AT103" s="224" t="s">
        <v>143</v>
      </c>
      <c r="AU103" s="224" t="s">
        <v>81</v>
      </c>
      <c r="AV103" s="15" t="s">
        <v>135</v>
      </c>
      <c r="AW103" s="15" t="s">
        <v>33</v>
      </c>
      <c r="AX103" s="15" t="s">
        <v>79</v>
      </c>
      <c r="AY103" s="224" t="s">
        <v>127</v>
      </c>
    </row>
    <row r="104" spans="1:65" s="2" customFormat="1" ht="16.5" customHeight="1">
      <c r="A104" s="35"/>
      <c r="B104" s="36"/>
      <c r="C104" s="174" t="s">
        <v>161</v>
      </c>
      <c r="D104" s="174" t="s">
        <v>130</v>
      </c>
      <c r="E104" s="175" t="s">
        <v>162</v>
      </c>
      <c r="F104" s="176" t="s">
        <v>163</v>
      </c>
      <c r="G104" s="177" t="s">
        <v>164</v>
      </c>
      <c r="H104" s="178">
        <v>0.17799999999999999</v>
      </c>
      <c r="I104" s="179"/>
      <c r="J104" s="180">
        <f>ROUND(I104*H104,2)</f>
        <v>0</v>
      </c>
      <c r="K104" s="176" t="s">
        <v>134</v>
      </c>
      <c r="L104" s="40"/>
      <c r="M104" s="181" t="s">
        <v>19</v>
      </c>
      <c r="N104" s="182" t="s">
        <v>42</v>
      </c>
      <c r="O104" s="65"/>
      <c r="P104" s="183">
        <f>O104*H104</f>
        <v>0</v>
      </c>
      <c r="Q104" s="183">
        <v>0</v>
      </c>
      <c r="R104" s="183">
        <f>Q104*H104</f>
        <v>0</v>
      </c>
      <c r="S104" s="183">
        <v>0</v>
      </c>
      <c r="T104" s="184">
        <f>S104*H104</f>
        <v>0</v>
      </c>
      <c r="U104" s="35"/>
      <c r="V104" s="35"/>
      <c r="W104" s="35"/>
      <c r="X104" s="35"/>
      <c r="Y104" s="35"/>
      <c r="Z104" s="35"/>
      <c r="AA104" s="35"/>
      <c r="AB104" s="35"/>
      <c r="AC104" s="35"/>
      <c r="AD104" s="35"/>
      <c r="AE104" s="35"/>
      <c r="AR104" s="185" t="s">
        <v>135</v>
      </c>
      <c r="AT104" s="185" t="s">
        <v>130</v>
      </c>
      <c r="AU104" s="185" t="s">
        <v>81</v>
      </c>
      <c r="AY104" s="18" t="s">
        <v>127</v>
      </c>
      <c r="BE104" s="186">
        <f>IF(N104="základní",J104,0)</f>
        <v>0</v>
      </c>
      <c r="BF104" s="186">
        <f>IF(N104="snížená",J104,0)</f>
        <v>0</v>
      </c>
      <c r="BG104" s="186">
        <f>IF(N104="zákl. přenesená",J104,0)</f>
        <v>0</v>
      </c>
      <c r="BH104" s="186">
        <f>IF(N104="sníž. přenesená",J104,0)</f>
        <v>0</v>
      </c>
      <c r="BI104" s="186">
        <f>IF(N104="nulová",J104,0)</f>
        <v>0</v>
      </c>
      <c r="BJ104" s="18" t="s">
        <v>79</v>
      </c>
      <c r="BK104" s="186">
        <f>ROUND(I104*H104,2)</f>
        <v>0</v>
      </c>
      <c r="BL104" s="18" t="s">
        <v>135</v>
      </c>
      <c r="BM104" s="185" t="s">
        <v>165</v>
      </c>
    </row>
    <row r="105" spans="1:65" s="2" customFormat="1" ht="29.25">
      <c r="A105" s="35"/>
      <c r="B105" s="36"/>
      <c r="C105" s="37"/>
      <c r="D105" s="187" t="s">
        <v>137</v>
      </c>
      <c r="E105" s="37"/>
      <c r="F105" s="188" t="s">
        <v>166</v>
      </c>
      <c r="G105" s="37"/>
      <c r="H105" s="37"/>
      <c r="I105" s="189"/>
      <c r="J105" s="37"/>
      <c r="K105" s="37"/>
      <c r="L105" s="40"/>
      <c r="M105" s="190"/>
      <c r="N105" s="191"/>
      <c r="O105" s="65"/>
      <c r="P105" s="65"/>
      <c r="Q105" s="65"/>
      <c r="R105" s="65"/>
      <c r="S105" s="65"/>
      <c r="T105" s="66"/>
      <c r="U105" s="35"/>
      <c r="V105" s="35"/>
      <c r="W105" s="35"/>
      <c r="X105" s="35"/>
      <c r="Y105" s="35"/>
      <c r="Z105" s="35"/>
      <c r="AA105" s="35"/>
      <c r="AB105" s="35"/>
      <c r="AC105" s="35"/>
      <c r="AD105" s="35"/>
      <c r="AE105" s="35"/>
      <c r="AT105" s="18" t="s">
        <v>137</v>
      </c>
      <c r="AU105" s="18" t="s">
        <v>81</v>
      </c>
    </row>
    <row r="106" spans="1:65" s="2" customFormat="1" ht="39">
      <c r="A106" s="35"/>
      <c r="B106" s="36"/>
      <c r="C106" s="37"/>
      <c r="D106" s="187" t="s">
        <v>139</v>
      </c>
      <c r="E106" s="37"/>
      <c r="F106" s="192" t="s">
        <v>167</v>
      </c>
      <c r="G106" s="37"/>
      <c r="H106" s="37"/>
      <c r="I106" s="189"/>
      <c r="J106" s="37"/>
      <c r="K106" s="37"/>
      <c r="L106" s="40"/>
      <c r="M106" s="190"/>
      <c r="N106" s="191"/>
      <c r="O106" s="65"/>
      <c r="P106" s="65"/>
      <c r="Q106" s="65"/>
      <c r="R106" s="65"/>
      <c r="S106" s="65"/>
      <c r="T106" s="66"/>
      <c r="U106" s="35"/>
      <c r="V106" s="35"/>
      <c r="W106" s="35"/>
      <c r="X106" s="35"/>
      <c r="Y106" s="35"/>
      <c r="Z106" s="35"/>
      <c r="AA106" s="35"/>
      <c r="AB106" s="35"/>
      <c r="AC106" s="35"/>
      <c r="AD106" s="35"/>
      <c r="AE106" s="35"/>
      <c r="AT106" s="18" t="s">
        <v>139</v>
      </c>
      <c r="AU106" s="18" t="s">
        <v>81</v>
      </c>
    </row>
    <row r="107" spans="1:65" s="14" customFormat="1" ht="11.25">
      <c r="B107" s="204"/>
      <c r="C107" s="205"/>
      <c r="D107" s="187" t="s">
        <v>143</v>
      </c>
      <c r="E107" s="206" t="s">
        <v>19</v>
      </c>
      <c r="F107" s="207" t="s">
        <v>151</v>
      </c>
      <c r="G107" s="205"/>
      <c r="H107" s="206" t="s">
        <v>19</v>
      </c>
      <c r="I107" s="208"/>
      <c r="J107" s="205"/>
      <c r="K107" s="205"/>
      <c r="L107" s="209"/>
      <c r="M107" s="210"/>
      <c r="N107" s="211"/>
      <c r="O107" s="211"/>
      <c r="P107" s="211"/>
      <c r="Q107" s="211"/>
      <c r="R107" s="211"/>
      <c r="S107" s="211"/>
      <c r="T107" s="212"/>
      <c r="AT107" s="213" t="s">
        <v>143</v>
      </c>
      <c r="AU107" s="213" t="s">
        <v>81</v>
      </c>
      <c r="AV107" s="14" t="s">
        <v>79</v>
      </c>
      <c r="AW107" s="14" t="s">
        <v>33</v>
      </c>
      <c r="AX107" s="14" t="s">
        <v>71</v>
      </c>
      <c r="AY107" s="213" t="s">
        <v>127</v>
      </c>
    </row>
    <row r="108" spans="1:65" s="14" customFormat="1" ht="11.25">
      <c r="B108" s="204"/>
      <c r="C108" s="205"/>
      <c r="D108" s="187" t="s">
        <v>143</v>
      </c>
      <c r="E108" s="206" t="s">
        <v>19</v>
      </c>
      <c r="F108" s="207" t="s">
        <v>152</v>
      </c>
      <c r="G108" s="205"/>
      <c r="H108" s="206" t="s">
        <v>19</v>
      </c>
      <c r="I108" s="208"/>
      <c r="J108" s="205"/>
      <c r="K108" s="205"/>
      <c r="L108" s="209"/>
      <c r="M108" s="210"/>
      <c r="N108" s="211"/>
      <c r="O108" s="211"/>
      <c r="P108" s="211"/>
      <c r="Q108" s="211"/>
      <c r="R108" s="211"/>
      <c r="S108" s="211"/>
      <c r="T108" s="212"/>
      <c r="AT108" s="213" t="s">
        <v>143</v>
      </c>
      <c r="AU108" s="213" t="s">
        <v>81</v>
      </c>
      <c r="AV108" s="14" t="s">
        <v>79</v>
      </c>
      <c r="AW108" s="14" t="s">
        <v>33</v>
      </c>
      <c r="AX108" s="14" t="s">
        <v>71</v>
      </c>
      <c r="AY108" s="213" t="s">
        <v>127</v>
      </c>
    </row>
    <row r="109" spans="1:65" s="13" customFormat="1" ht="11.25">
      <c r="B109" s="193"/>
      <c r="C109" s="194"/>
      <c r="D109" s="187" t="s">
        <v>143</v>
      </c>
      <c r="E109" s="195" t="s">
        <v>19</v>
      </c>
      <c r="F109" s="196" t="s">
        <v>168</v>
      </c>
      <c r="G109" s="194"/>
      <c r="H109" s="197">
        <v>0.17799999999999999</v>
      </c>
      <c r="I109" s="198"/>
      <c r="J109" s="194"/>
      <c r="K109" s="194"/>
      <c r="L109" s="199"/>
      <c r="M109" s="200"/>
      <c r="N109" s="201"/>
      <c r="O109" s="201"/>
      <c r="P109" s="201"/>
      <c r="Q109" s="201"/>
      <c r="R109" s="201"/>
      <c r="S109" s="201"/>
      <c r="T109" s="202"/>
      <c r="AT109" s="203" t="s">
        <v>143</v>
      </c>
      <c r="AU109" s="203" t="s">
        <v>81</v>
      </c>
      <c r="AV109" s="13" t="s">
        <v>81</v>
      </c>
      <c r="AW109" s="13" t="s">
        <v>33</v>
      </c>
      <c r="AX109" s="13" t="s">
        <v>79</v>
      </c>
      <c r="AY109" s="203" t="s">
        <v>127</v>
      </c>
    </row>
    <row r="110" spans="1:65" s="2" customFormat="1" ht="16.5" customHeight="1">
      <c r="A110" s="35"/>
      <c r="B110" s="36"/>
      <c r="C110" s="174" t="s">
        <v>135</v>
      </c>
      <c r="D110" s="174" t="s">
        <v>130</v>
      </c>
      <c r="E110" s="175" t="s">
        <v>169</v>
      </c>
      <c r="F110" s="176" t="s">
        <v>170</v>
      </c>
      <c r="G110" s="177" t="s">
        <v>164</v>
      </c>
      <c r="H110" s="178">
        <v>0.21199999999999999</v>
      </c>
      <c r="I110" s="179"/>
      <c r="J110" s="180">
        <f>ROUND(I110*H110,2)</f>
        <v>0</v>
      </c>
      <c r="K110" s="176" t="s">
        <v>134</v>
      </c>
      <c r="L110" s="40"/>
      <c r="M110" s="181" t="s">
        <v>19</v>
      </c>
      <c r="N110" s="182" t="s">
        <v>42</v>
      </c>
      <c r="O110" s="65"/>
      <c r="P110" s="183">
        <f>O110*H110</f>
        <v>0</v>
      </c>
      <c r="Q110" s="183">
        <v>0</v>
      </c>
      <c r="R110" s="183">
        <f>Q110*H110</f>
        <v>0</v>
      </c>
      <c r="S110" s="183">
        <v>0</v>
      </c>
      <c r="T110" s="184">
        <f>S110*H110</f>
        <v>0</v>
      </c>
      <c r="U110" s="35"/>
      <c r="V110" s="35"/>
      <c r="W110" s="35"/>
      <c r="X110" s="35"/>
      <c r="Y110" s="35"/>
      <c r="Z110" s="35"/>
      <c r="AA110" s="35"/>
      <c r="AB110" s="35"/>
      <c r="AC110" s="35"/>
      <c r="AD110" s="35"/>
      <c r="AE110" s="35"/>
      <c r="AR110" s="185" t="s">
        <v>135</v>
      </c>
      <c r="AT110" s="185" t="s">
        <v>130</v>
      </c>
      <c r="AU110" s="185" t="s">
        <v>81</v>
      </c>
      <c r="AY110" s="18" t="s">
        <v>127</v>
      </c>
      <c r="BE110" s="186">
        <f>IF(N110="základní",J110,0)</f>
        <v>0</v>
      </c>
      <c r="BF110" s="186">
        <f>IF(N110="snížená",J110,0)</f>
        <v>0</v>
      </c>
      <c r="BG110" s="186">
        <f>IF(N110="zákl. přenesená",J110,0)</f>
        <v>0</v>
      </c>
      <c r="BH110" s="186">
        <f>IF(N110="sníž. přenesená",J110,0)</f>
        <v>0</v>
      </c>
      <c r="BI110" s="186">
        <f>IF(N110="nulová",J110,0)</f>
        <v>0</v>
      </c>
      <c r="BJ110" s="18" t="s">
        <v>79</v>
      </c>
      <c r="BK110" s="186">
        <f>ROUND(I110*H110,2)</f>
        <v>0</v>
      </c>
      <c r="BL110" s="18" t="s">
        <v>135</v>
      </c>
      <c r="BM110" s="185" t="s">
        <v>171</v>
      </c>
    </row>
    <row r="111" spans="1:65" s="2" customFormat="1" ht="29.25">
      <c r="A111" s="35"/>
      <c r="B111" s="36"/>
      <c r="C111" s="37"/>
      <c r="D111" s="187" t="s">
        <v>137</v>
      </c>
      <c r="E111" s="37"/>
      <c r="F111" s="188" t="s">
        <v>172</v>
      </c>
      <c r="G111" s="37"/>
      <c r="H111" s="37"/>
      <c r="I111" s="189"/>
      <c r="J111" s="37"/>
      <c r="K111" s="37"/>
      <c r="L111" s="40"/>
      <c r="M111" s="190"/>
      <c r="N111" s="191"/>
      <c r="O111" s="65"/>
      <c r="P111" s="65"/>
      <c r="Q111" s="65"/>
      <c r="R111" s="65"/>
      <c r="S111" s="65"/>
      <c r="T111" s="66"/>
      <c r="U111" s="35"/>
      <c r="V111" s="35"/>
      <c r="W111" s="35"/>
      <c r="X111" s="35"/>
      <c r="Y111" s="35"/>
      <c r="Z111" s="35"/>
      <c r="AA111" s="35"/>
      <c r="AB111" s="35"/>
      <c r="AC111" s="35"/>
      <c r="AD111" s="35"/>
      <c r="AE111" s="35"/>
      <c r="AT111" s="18" t="s">
        <v>137</v>
      </c>
      <c r="AU111" s="18" t="s">
        <v>81</v>
      </c>
    </row>
    <row r="112" spans="1:65" s="2" customFormat="1" ht="39">
      <c r="A112" s="35"/>
      <c r="B112" s="36"/>
      <c r="C112" s="37"/>
      <c r="D112" s="187" t="s">
        <v>139</v>
      </c>
      <c r="E112" s="37"/>
      <c r="F112" s="192" t="s">
        <v>167</v>
      </c>
      <c r="G112" s="37"/>
      <c r="H112" s="37"/>
      <c r="I112" s="189"/>
      <c r="J112" s="37"/>
      <c r="K112" s="37"/>
      <c r="L112" s="40"/>
      <c r="M112" s="190"/>
      <c r="N112" s="191"/>
      <c r="O112" s="65"/>
      <c r="P112" s="65"/>
      <c r="Q112" s="65"/>
      <c r="R112" s="65"/>
      <c r="S112" s="65"/>
      <c r="T112" s="66"/>
      <c r="U112" s="35"/>
      <c r="V112" s="35"/>
      <c r="W112" s="35"/>
      <c r="X112" s="35"/>
      <c r="Y112" s="35"/>
      <c r="Z112" s="35"/>
      <c r="AA112" s="35"/>
      <c r="AB112" s="35"/>
      <c r="AC112" s="35"/>
      <c r="AD112" s="35"/>
      <c r="AE112" s="35"/>
      <c r="AT112" s="18" t="s">
        <v>139</v>
      </c>
      <c r="AU112" s="18" t="s">
        <v>81</v>
      </c>
    </row>
    <row r="113" spans="1:65" s="14" customFormat="1" ht="11.25">
      <c r="B113" s="204"/>
      <c r="C113" s="205"/>
      <c r="D113" s="187" t="s">
        <v>143</v>
      </c>
      <c r="E113" s="206" t="s">
        <v>19</v>
      </c>
      <c r="F113" s="207" t="s">
        <v>151</v>
      </c>
      <c r="G113" s="205"/>
      <c r="H113" s="206" t="s">
        <v>19</v>
      </c>
      <c r="I113" s="208"/>
      <c r="J113" s="205"/>
      <c r="K113" s="205"/>
      <c r="L113" s="209"/>
      <c r="M113" s="210"/>
      <c r="N113" s="211"/>
      <c r="O113" s="211"/>
      <c r="P113" s="211"/>
      <c r="Q113" s="211"/>
      <c r="R113" s="211"/>
      <c r="S113" s="211"/>
      <c r="T113" s="212"/>
      <c r="AT113" s="213" t="s">
        <v>143</v>
      </c>
      <c r="AU113" s="213" t="s">
        <v>81</v>
      </c>
      <c r="AV113" s="14" t="s">
        <v>79</v>
      </c>
      <c r="AW113" s="14" t="s">
        <v>33</v>
      </c>
      <c r="AX113" s="14" t="s">
        <v>71</v>
      </c>
      <c r="AY113" s="213" t="s">
        <v>127</v>
      </c>
    </row>
    <row r="114" spans="1:65" s="14" customFormat="1" ht="11.25">
      <c r="B114" s="204"/>
      <c r="C114" s="205"/>
      <c r="D114" s="187" t="s">
        <v>143</v>
      </c>
      <c r="E114" s="206" t="s">
        <v>19</v>
      </c>
      <c r="F114" s="207" t="s">
        <v>154</v>
      </c>
      <c r="G114" s="205"/>
      <c r="H114" s="206" t="s">
        <v>19</v>
      </c>
      <c r="I114" s="208"/>
      <c r="J114" s="205"/>
      <c r="K114" s="205"/>
      <c r="L114" s="209"/>
      <c r="M114" s="210"/>
      <c r="N114" s="211"/>
      <c r="O114" s="211"/>
      <c r="P114" s="211"/>
      <c r="Q114" s="211"/>
      <c r="R114" s="211"/>
      <c r="S114" s="211"/>
      <c r="T114" s="212"/>
      <c r="AT114" s="213" t="s">
        <v>143</v>
      </c>
      <c r="AU114" s="213" t="s">
        <v>81</v>
      </c>
      <c r="AV114" s="14" t="s">
        <v>79</v>
      </c>
      <c r="AW114" s="14" t="s">
        <v>33</v>
      </c>
      <c r="AX114" s="14" t="s">
        <v>71</v>
      </c>
      <c r="AY114" s="213" t="s">
        <v>127</v>
      </c>
    </row>
    <row r="115" spans="1:65" s="13" customFormat="1" ht="11.25">
      <c r="B115" s="193"/>
      <c r="C115" s="194"/>
      <c r="D115" s="187" t="s">
        <v>143</v>
      </c>
      <c r="E115" s="195" t="s">
        <v>19</v>
      </c>
      <c r="F115" s="196" t="s">
        <v>173</v>
      </c>
      <c r="G115" s="194"/>
      <c r="H115" s="197">
        <v>0.21199999999999999</v>
      </c>
      <c r="I115" s="198"/>
      <c r="J115" s="194"/>
      <c r="K115" s="194"/>
      <c r="L115" s="199"/>
      <c r="M115" s="200"/>
      <c r="N115" s="201"/>
      <c r="O115" s="201"/>
      <c r="P115" s="201"/>
      <c r="Q115" s="201"/>
      <c r="R115" s="201"/>
      <c r="S115" s="201"/>
      <c r="T115" s="202"/>
      <c r="AT115" s="203" t="s">
        <v>143</v>
      </c>
      <c r="AU115" s="203" t="s">
        <v>81</v>
      </c>
      <c r="AV115" s="13" t="s">
        <v>81</v>
      </c>
      <c r="AW115" s="13" t="s">
        <v>33</v>
      </c>
      <c r="AX115" s="13" t="s">
        <v>79</v>
      </c>
      <c r="AY115" s="203" t="s">
        <v>127</v>
      </c>
    </row>
    <row r="116" spans="1:65" s="2" customFormat="1" ht="16.5" customHeight="1">
      <c r="A116" s="35"/>
      <c r="B116" s="36"/>
      <c r="C116" s="174" t="s">
        <v>128</v>
      </c>
      <c r="D116" s="174" t="s">
        <v>130</v>
      </c>
      <c r="E116" s="175" t="s">
        <v>174</v>
      </c>
      <c r="F116" s="176" t="s">
        <v>175</v>
      </c>
      <c r="G116" s="177" t="s">
        <v>164</v>
      </c>
      <c r="H116" s="178">
        <v>0.23899999999999999</v>
      </c>
      <c r="I116" s="179"/>
      <c r="J116" s="180">
        <f>ROUND(I116*H116,2)</f>
        <v>0</v>
      </c>
      <c r="K116" s="176" t="s">
        <v>134</v>
      </c>
      <c r="L116" s="40"/>
      <c r="M116" s="181" t="s">
        <v>19</v>
      </c>
      <c r="N116" s="182" t="s">
        <v>42</v>
      </c>
      <c r="O116" s="65"/>
      <c r="P116" s="183">
        <f>O116*H116</f>
        <v>0</v>
      </c>
      <c r="Q116" s="183">
        <v>0</v>
      </c>
      <c r="R116" s="183">
        <f>Q116*H116</f>
        <v>0</v>
      </c>
      <c r="S116" s="183">
        <v>0</v>
      </c>
      <c r="T116" s="184">
        <f>S116*H116</f>
        <v>0</v>
      </c>
      <c r="U116" s="35"/>
      <c r="V116" s="35"/>
      <c r="W116" s="35"/>
      <c r="X116" s="35"/>
      <c r="Y116" s="35"/>
      <c r="Z116" s="35"/>
      <c r="AA116" s="35"/>
      <c r="AB116" s="35"/>
      <c r="AC116" s="35"/>
      <c r="AD116" s="35"/>
      <c r="AE116" s="35"/>
      <c r="AR116" s="185" t="s">
        <v>135</v>
      </c>
      <c r="AT116" s="185" t="s">
        <v>130</v>
      </c>
      <c r="AU116" s="185" t="s">
        <v>81</v>
      </c>
      <c r="AY116" s="18" t="s">
        <v>127</v>
      </c>
      <c r="BE116" s="186">
        <f>IF(N116="základní",J116,0)</f>
        <v>0</v>
      </c>
      <c r="BF116" s="186">
        <f>IF(N116="snížená",J116,0)</f>
        <v>0</v>
      </c>
      <c r="BG116" s="186">
        <f>IF(N116="zákl. přenesená",J116,0)</f>
        <v>0</v>
      </c>
      <c r="BH116" s="186">
        <f>IF(N116="sníž. přenesená",J116,0)</f>
        <v>0</v>
      </c>
      <c r="BI116" s="186">
        <f>IF(N116="nulová",J116,0)</f>
        <v>0</v>
      </c>
      <c r="BJ116" s="18" t="s">
        <v>79</v>
      </c>
      <c r="BK116" s="186">
        <f>ROUND(I116*H116,2)</f>
        <v>0</v>
      </c>
      <c r="BL116" s="18" t="s">
        <v>135</v>
      </c>
      <c r="BM116" s="185" t="s">
        <v>176</v>
      </c>
    </row>
    <row r="117" spans="1:65" s="2" customFormat="1" ht="29.25">
      <c r="A117" s="35"/>
      <c r="B117" s="36"/>
      <c r="C117" s="37"/>
      <c r="D117" s="187" t="s">
        <v>137</v>
      </c>
      <c r="E117" s="37"/>
      <c r="F117" s="188" t="s">
        <v>177</v>
      </c>
      <c r="G117" s="37"/>
      <c r="H117" s="37"/>
      <c r="I117" s="189"/>
      <c r="J117" s="37"/>
      <c r="K117" s="37"/>
      <c r="L117" s="40"/>
      <c r="M117" s="190"/>
      <c r="N117" s="191"/>
      <c r="O117" s="65"/>
      <c r="P117" s="65"/>
      <c r="Q117" s="65"/>
      <c r="R117" s="65"/>
      <c r="S117" s="65"/>
      <c r="T117" s="66"/>
      <c r="U117" s="35"/>
      <c r="V117" s="35"/>
      <c r="W117" s="35"/>
      <c r="X117" s="35"/>
      <c r="Y117" s="35"/>
      <c r="Z117" s="35"/>
      <c r="AA117" s="35"/>
      <c r="AB117" s="35"/>
      <c r="AC117" s="35"/>
      <c r="AD117" s="35"/>
      <c r="AE117" s="35"/>
      <c r="AT117" s="18" t="s">
        <v>137</v>
      </c>
      <c r="AU117" s="18" t="s">
        <v>81</v>
      </c>
    </row>
    <row r="118" spans="1:65" s="2" customFormat="1" ht="39">
      <c r="A118" s="35"/>
      <c r="B118" s="36"/>
      <c r="C118" s="37"/>
      <c r="D118" s="187" t="s">
        <v>139</v>
      </c>
      <c r="E118" s="37"/>
      <c r="F118" s="192" t="s">
        <v>167</v>
      </c>
      <c r="G118" s="37"/>
      <c r="H118" s="37"/>
      <c r="I118" s="189"/>
      <c r="J118" s="37"/>
      <c r="K118" s="37"/>
      <c r="L118" s="40"/>
      <c r="M118" s="190"/>
      <c r="N118" s="191"/>
      <c r="O118" s="65"/>
      <c r="P118" s="65"/>
      <c r="Q118" s="65"/>
      <c r="R118" s="65"/>
      <c r="S118" s="65"/>
      <c r="T118" s="66"/>
      <c r="U118" s="35"/>
      <c r="V118" s="35"/>
      <c r="W118" s="35"/>
      <c r="X118" s="35"/>
      <c r="Y118" s="35"/>
      <c r="Z118" s="35"/>
      <c r="AA118" s="35"/>
      <c r="AB118" s="35"/>
      <c r="AC118" s="35"/>
      <c r="AD118" s="35"/>
      <c r="AE118" s="35"/>
      <c r="AT118" s="18" t="s">
        <v>139</v>
      </c>
      <c r="AU118" s="18" t="s">
        <v>81</v>
      </c>
    </row>
    <row r="119" spans="1:65" s="14" customFormat="1" ht="11.25">
      <c r="B119" s="204"/>
      <c r="C119" s="205"/>
      <c r="D119" s="187" t="s">
        <v>143</v>
      </c>
      <c r="E119" s="206" t="s">
        <v>19</v>
      </c>
      <c r="F119" s="207" t="s">
        <v>151</v>
      </c>
      <c r="G119" s="205"/>
      <c r="H119" s="206" t="s">
        <v>19</v>
      </c>
      <c r="I119" s="208"/>
      <c r="J119" s="205"/>
      <c r="K119" s="205"/>
      <c r="L119" s="209"/>
      <c r="M119" s="210"/>
      <c r="N119" s="211"/>
      <c r="O119" s="211"/>
      <c r="P119" s="211"/>
      <c r="Q119" s="211"/>
      <c r="R119" s="211"/>
      <c r="S119" s="211"/>
      <c r="T119" s="212"/>
      <c r="AT119" s="213" t="s">
        <v>143</v>
      </c>
      <c r="AU119" s="213" t="s">
        <v>81</v>
      </c>
      <c r="AV119" s="14" t="s">
        <v>79</v>
      </c>
      <c r="AW119" s="14" t="s">
        <v>33</v>
      </c>
      <c r="AX119" s="14" t="s">
        <v>71</v>
      </c>
      <c r="AY119" s="213" t="s">
        <v>127</v>
      </c>
    </row>
    <row r="120" spans="1:65" s="14" customFormat="1" ht="11.25">
      <c r="B120" s="204"/>
      <c r="C120" s="205"/>
      <c r="D120" s="187" t="s">
        <v>143</v>
      </c>
      <c r="E120" s="206" t="s">
        <v>19</v>
      </c>
      <c r="F120" s="207" t="s">
        <v>154</v>
      </c>
      <c r="G120" s="205"/>
      <c r="H120" s="206" t="s">
        <v>19</v>
      </c>
      <c r="I120" s="208"/>
      <c r="J120" s="205"/>
      <c r="K120" s="205"/>
      <c r="L120" s="209"/>
      <c r="M120" s="210"/>
      <c r="N120" s="211"/>
      <c r="O120" s="211"/>
      <c r="P120" s="211"/>
      <c r="Q120" s="211"/>
      <c r="R120" s="211"/>
      <c r="S120" s="211"/>
      <c r="T120" s="212"/>
      <c r="AT120" s="213" t="s">
        <v>143</v>
      </c>
      <c r="AU120" s="213" t="s">
        <v>81</v>
      </c>
      <c r="AV120" s="14" t="s">
        <v>79</v>
      </c>
      <c r="AW120" s="14" t="s">
        <v>33</v>
      </c>
      <c r="AX120" s="14" t="s">
        <v>71</v>
      </c>
      <c r="AY120" s="213" t="s">
        <v>127</v>
      </c>
    </row>
    <row r="121" spans="1:65" s="13" customFormat="1" ht="11.25">
      <c r="B121" s="193"/>
      <c r="C121" s="194"/>
      <c r="D121" s="187" t="s">
        <v>143</v>
      </c>
      <c r="E121" s="195" t="s">
        <v>19</v>
      </c>
      <c r="F121" s="196" t="s">
        <v>178</v>
      </c>
      <c r="G121" s="194"/>
      <c r="H121" s="197">
        <v>0.23899999999999999</v>
      </c>
      <c r="I121" s="198"/>
      <c r="J121" s="194"/>
      <c r="K121" s="194"/>
      <c r="L121" s="199"/>
      <c r="M121" s="200"/>
      <c r="N121" s="201"/>
      <c r="O121" s="201"/>
      <c r="P121" s="201"/>
      <c r="Q121" s="201"/>
      <c r="R121" s="201"/>
      <c r="S121" s="201"/>
      <c r="T121" s="202"/>
      <c r="AT121" s="203" t="s">
        <v>143</v>
      </c>
      <c r="AU121" s="203" t="s">
        <v>81</v>
      </c>
      <c r="AV121" s="13" t="s">
        <v>81</v>
      </c>
      <c r="AW121" s="13" t="s">
        <v>33</v>
      </c>
      <c r="AX121" s="13" t="s">
        <v>79</v>
      </c>
      <c r="AY121" s="203" t="s">
        <v>127</v>
      </c>
    </row>
    <row r="122" spans="1:65" s="2" customFormat="1" ht="16.5" customHeight="1">
      <c r="A122" s="35"/>
      <c r="B122" s="36"/>
      <c r="C122" s="174" t="s">
        <v>179</v>
      </c>
      <c r="D122" s="174" t="s">
        <v>130</v>
      </c>
      <c r="E122" s="175" t="s">
        <v>180</v>
      </c>
      <c r="F122" s="176" t="s">
        <v>181</v>
      </c>
      <c r="G122" s="177" t="s">
        <v>182</v>
      </c>
      <c r="H122" s="178">
        <v>175.02</v>
      </c>
      <c r="I122" s="179"/>
      <c r="J122" s="180">
        <f>ROUND(I122*H122,2)</f>
        <v>0</v>
      </c>
      <c r="K122" s="176" t="s">
        <v>134</v>
      </c>
      <c r="L122" s="40"/>
      <c r="M122" s="181" t="s">
        <v>19</v>
      </c>
      <c r="N122" s="182" t="s">
        <v>42</v>
      </c>
      <c r="O122" s="65"/>
      <c r="P122" s="183">
        <f>O122*H122</f>
        <v>0</v>
      </c>
      <c r="Q122" s="183">
        <v>0</v>
      </c>
      <c r="R122" s="183">
        <f>Q122*H122</f>
        <v>0</v>
      </c>
      <c r="S122" s="183">
        <v>0</v>
      </c>
      <c r="T122" s="184">
        <f>S122*H122</f>
        <v>0</v>
      </c>
      <c r="U122" s="35"/>
      <c r="V122" s="35"/>
      <c r="W122" s="35"/>
      <c r="X122" s="35"/>
      <c r="Y122" s="35"/>
      <c r="Z122" s="35"/>
      <c r="AA122" s="35"/>
      <c r="AB122" s="35"/>
      <c r="AC122" s="35"/>
      <c r="AD122" s="35"/>
      <c r="AE122" s="35"/>
      <c r="AR122" s="185" t="s">
        <v>135</v>
      </c>
      <c r="AT122" s="185" t="s">
        <v>130</v>
      </c>
      <c r="AU122" s="185" t="s">
        <v>81</v>
      </c>
      <c r="AY122" s="18" t="s">
        <v>127</v>
      </c>
      <c r="BE122" s="186">
        <f>IF(N122="základní",J122,0)</f>
        <v>0</v>
      </c>
      <c r="BF122" s="186">
        <f>IF(N122="snížená",J122,0)</f>
        <v>0</v>
      </c>
      <c r="BG122" s="186">
        <f>IF(N122="zákl. přenesená",J122,0)</f>
        <v>0</v>
      </c>
      <c r="BH122" s="186">
        <f>IF(N122="sníž. přenesená",J122,0)</f>
        <v>0</v>
      </c>
      <c r="BI122" s="186">
        <f>IF(N122="nulová",J122,0)</f>
        <v>0</v>
      </c>
      <c r="BJ122" s="18" t="s">
        <v>79</v>
      </c>
      <c r="BK122" s="186">
        <f>ROUND(I122*H122,2)</f>
        <v>0</v>
      </c>
      <c r="BL122" s="18" t="s">
        <v>135</v>
      </c>
      <c r="BM122" s="185" t="s">
        <v>183</v>
      </c>
    </row>
    <row r="123" spans="1:65" s="2" customFormat="1" ht="19.5">
      <c r="A123" s="35"/>
      <c r="B123" s="36"/>
      <c r="C123" s="37"/>
      <c r="D123" s="187" t="s">
        <v>137</v>
      </c>
      <c r="E123" s="37"/>
      <c r="F123" s="188" t="s">
        <v>184</v>
      </c>
      <c r="G123" s="37"/>
      <c r="H123" s="37"/>
      <c r="I123" s="189"/>
      <c r="J123" s="37"/>
      <c r="K123" s="37"/>
      <c r="L123" s="40"/>
      <c r="M123" s="190"/>
      <c r="N123" s="191"/>
      <c r="O123" s="65"/>
      <c r="P123" s="65"/>
      <c r="Q123" s="65"/>
      <c r="R123" s="65"/>
      <c r="S123" s="65"/>
      <c r="T123" s="66"/>
      <c r="U123" s="35"/>
      <c r="V123" s="35"/>
      <c r="W123" s="35"/>
      <c r="X123" s="35"/>
      <c r="Y123" s="35"/>
      <c r="Z123" s="35"/>
      <c r="AA123" s="35"/>
      <c r="AB123" s="35"/>
      <c r="AC123" s="35"/>
      <c r="AD123" s="35"/>
      <c r="AE123" s="35"/>
      <c r="AT123" s="18" t="s">
        <v>137</v>
      </c>
      <c r="AU123" s="18" t="s">
        <v>81</v>
      </c>
    </row>
    <row r="124" spans="1:65" s="2" customFormat="1" ht="29.25">
      <c r="A124" s="35"/>
      <c r="B124" s="36"/>
      <c r="C124" s="37"/>
      <c r="D124" s="187" t="s">
        <v>139</v>
      </c>
      <c r="E124" s="37"/>
      <c r="F124" s="192" t="s">
        <v>185</v>
      </c>
      <c r="G124" s="37"/>
      <c r="H124" s="37"/>
      <c r="I124" s="189"/>
      <c r="J124" s="37"/>
      <c r="K124" s="37"/>
      <c r="L124" s="40"/>
      <c r="M124" s="190"/>
      <c r="N124" s="191"/>
      <c r="O124" s="65"/>
      <c r="P124" s="65"/>
      <c r="Q124" s="65"/>
      <c r="R124" s="65"/>
      <c r="S124" s="65"/>
      <c r="T124" s="66"/>
      <c r="U124" s="35"/>
      <c r="V124" s="35"/>
      <c r="W124" s="35"/>
      <c r="X124" s="35"/>
      <c r="Y124" s="35"/>
      <c r="Z124" s="35"/>
      <c r="AA124" s="35"/>
      <c r="AB124" s="35"/>
      <c r="AC124" s="35"/>
      <c r="AD124" s="35"/>
      <c r="AE124" s="35"/>
      <c r="AT124" s="18" t="s">
        <v>139</v>
      </c>
      <c r="AU124" s="18" t="s">
        <v>81</v>
      </c>
    </row>
    <row r="125" spans="1:65" s="2" customFormat="1" ht="19.5">
      <c r="A125" s="35"/>
      <c r="B125" s="36"/>
      <c r="C125" s="37"/>
      <c r="D125" s="187" t="s">
        <v>141</v>
      </c>
      <c r="E125" s="37"/>
      <c r="F125" s="192" t="s">
        <v>186</v>
      </c>
      <c r="G125" s="37"/>
      <c r="H125" s="37"/>
      <c r="I125" s="189"/>
      <c r="J125" s="37"/>
      <c r="K125" s="37"/>
      <c r="L125" s="40"/>
      <c r="M125" s="190"/>
      <c r="N125" s="191"/>
      <c r="O125" s="65"/>
      <c r="P125" s="65"/>
      <c r="Q125" s="65"/>
      <c r="R125" s="65"/>
      <c r="S125" s="65"/>
      <c r="T125" s="66"/>
      <c r="U125" s="35"/>
      <c r="V125" s="35"/>
      <c r="W125" s="35"/>
      <c r="X125" s="35"/>
      <c r="Y125" s="35"/>
      <c r="Z125" s="35"/>
      <c r="AA125" s="35"/>
      <c r="AB125" s="35"/>
      <c r="AC125" s="35"/>
      <c r="AD125" s="35"/>
      <c r="AE125" s="35"/>
      <c r="AT125" s="18" t="s">
        <v>141</v>
      </c>
      <c r="AU125" s="18" t="s">
        <v>81</v>
      </c>
    </row>
    <row r="126" spans="1:65" s="14" customFormat="1" ht="11.25">
      <c r="B126" s="204"/>
      <c r="C126" s="205"/>
      <c r="D126" s="187" t="s">
        <v>143</v>
      </c>
      <c r="E126" s="206" t="s">
        <v>19</v>
      </c>
      <c r="F126" s="207" t="s">
        <v>151</v>
      </c>
      <c r="G126" s="205"/>
      <c r="H126" s="206" t="s">
        <v>19</v>
      </c>
      <c r="I126" s="208"/>
      <c r="J126" s="205"/>
      <c r="K126" s="205"/>
      <c r="L126" s="209"/>
      <c r="M126" s="210"/>
      <c r="N126" s="211"/>
      <c r="O126" s="211"/>
      <c r="P126" s="211"/>
      <c r="Q126" s="211"/>
      <c r="R126" s="211"/>
      <c r="S126" s="211"/>
      <c r="T126" s="212"/>
      <c r="AT126" s="213" t="s">
        <v>143</v>
      </c>
      <c r="AU126" s="213" t="s">
        <v>81</v>
      </c>
      <c r="AV126" s="14" t="s">
        <v>79</v>
      </c>
      <c r="AW126" s="14" t="s">
        <v>33</v>
      </c>
      <c r="AX126" s="14" t="s">
        <v>71</v>
      </c>
      <c r="AY126" s="213" t="s">
        <v>127</v>
      </c>
    </row>
    <row r="127" spans="1:65" s="14" customFormat="1" ht="11.25">
      <c r="B127" s="204"/>
      <c r="C127" s="205"/>
      <c r="D127" s="187" t="s">
        <v>143</v>
      </c>
      <c r="E127" s="206" t="s">
        <v>19</v>
      </c>
      <c r="F127" s="207" t="s">
        <v>187</v>
      </c>
      <c r="G127" s="205"/>
      <c r="H127" s="206" t="s">
        <v>19</v>
      </c>
      <c r="I127" s="208"/>
      <c r="J127" s="205"/>
      <c r="K127" s="205"/>
      <c r="L127" s="209"/>
      <c r="M127" s="210"/>
      <c r="N127" s="211"/>
      <c r="O127" s="211"/>
      <c r="P127" s="211"/>
      <c r="Q127" s="211"/>
      <c r="R127" s="211"/>
      <c r="S127" s="211"/>
      <c r="T127" s="212"/>
      <c r="AT127" s="213" t="s">
        <v>143</v>
      </c>
      <c r="AU127" s="213" t="s">
        <v>81</v>
      </c>
      <c r="AV127" s="14" t="s">
        <v>79</v>
      </c>
      <c r="AW127" s="14" t="s">
        <v>33</v>
      </c>
      <c r="AX127" s="14" t="s">
        <v>71</v>
      </c>
      <c r="AY127" s="213" t="s">
        <v>127</v>
      </c>
    </row>
    <row r="128" spans="1:65" s="13" customFormat="1" ht="11.25">
      <c r="B128" s="193"/>
      <c r="C128" s="194"/>
      <c r="D128" s="187" t="s">
        <v>143</v>
      </c>
      <c r="E128" s="195" t="s">
        <v>19</v>
      </c>
      <c r="F128" s="196" t="s">
        <v>188</v>
      </c>
      <c r="G128" s="194"/>
      <c r="H128" s="197">
        <v>175.02</v>
      </c>
      <c r="I128" s="198"/>
      <c r="J128" s="194"/>
      <c r="K128" s="194"/>
      <c r="L128" s="199"/>
      <c r="M128" s="200"/>
      <c r="N128" s="201"/>
      <c r="O128" s="201"/>
      <c r="P128" s="201"/>
      <c r="Q128" s="201"/>
      <c r="R128" s="201"/>
      <c r="S128" s="201"/>
      <c r="T128" s="202"/>
      <c r="AT128" s="203" t="s">
        <v>143</v>
      </c>
      <c r="AU128" s="203" t="s">
        <v>81</v>
      </c>
      <c r="AV128" s="13" t="s">
        <v>81</v>
      </c>
      <c r="AW128" s="13" t="s">
        <v>33</v>
      </c>
      <c r="AX128" s="13" t="s">
        <v>79</v>
      </c>
      <c r="AY128" s="203" t="s">
        <v>127</v>
      </c>
    </row>
    <row r="129" spans="1:65" s="2" customFormat="1" ht="16.5" customHeight="1">
      <c r="A129" s="35"/>
      <c r="B129" s="36"/>
      <c r="C129" s="174" t="s">
        <v>189</v>
      </c>
      <c r="D129" s="174" t="s">
        <v>130</v>
      </c>
      <c r="E129" s="175" t="s">
        <v>190</v>
      </c>
      <c r="F129" s="176" t="s">
        <v>191</v>
      </c>
      <c r="G129" s="177" t="s">
        <v>182</v>
      </c>
      <c r="H129" s="178">
        <v>48.119</v>
      </c>
      <c r="I129" s="179"/>
      <c r="J129" s="180">
        <f>ROUND(I129*H129,2)</f>
        <v>0</v>
      </c>
      <c r="K129" s="176" t="s">
        <v>134</v>
      </c>
      <c r="L129" s="40"/>
      <c r="M129" s="181" t="s">
        <v>19</v>
      </c>
      <c r="N129" s="182" t="s">
        <v>42</v>
      </c>
      <c r="O129" s="65"/>
      <c r="P129" s="183">
        <f>O129*H129</f>
        <v>0</v>
      </c>
      <c r="Q129" s="183">
        <v>0</v>
      </c>
      <c r="R129" s="183">
        <f>Q129*H129</f>
        <v>0</v>
      </c>
      <c r="S129" s="183">
        <v>0</v>
      </c>
      <c r="T129" s="184">
        <f>S129*H129</f>
        <v>0</v>
      </c>
      <c r="U129" s="35"/>
      <c r="V129" s="35"/>
      <c r="W129" s="35"/>
      <c r="X129" s="35"/>
      <c r="Y129" s="35"/>
      <c r="Z129" s="35"/>
      <c r="AA129" s="35"/>
      <c r="AB129" s="35"/>
      <c r="AC129" s="35"/>
      <c r="AD129" s="35"/>
      <c r="AE129" s="35"/>
      <c r="AR129" s="185" t="s">
        <v>135</v>
      </c>
      <c r="AT129" s="185" t="s">
        <v>130</v>
      </c>
      <c r="AU129" s="185" t="s">
        <v>81</v>
      </c>
      <c r="AY129" s="18" t="s">
        <v>127</v>
      </c>
      <c r="BE129" s="186">
        <f>IF(N129="základní",J129,0)</f>
        <v>0</v>
      </c>
      <c r="BF129" s="186">
        <f>IF(N129="snížená",J129,0)</f>
        <v>0</v>
      </c>
      <c r="BG129" s="186">
        <f>IF(N129="zákl. přenesená",J129,0)</f>
        <v>0</v>
      </c>
      <c r="BH129" s="186">
        <f>IF(N129="sníž. přenesená",J129,0)</f>
        <v>0</v>
      </c>
      <c r="BI129" s="186">
        <f>IF(N129="nulová",J129,0)</f>
        <v>0</v>
      </c>
      <c r="BJ129" s="18" t="s">
        <v>79</v>
      </c>
      <c r="BK129" s="186">
        <f>ROUND(I129*H129,2)</f>
        <v>0</v>
      </c>
      <c r="BL129" s="18" t="s">
        <v>135</v>
      </c>
      <c r="BM129" s="185" t="s">
        <v>192</v>
      </c>
    </row>
    <row r="130" spans="1:65" s="2" customFormat="1" ht="19.5">
      <c r="A130" s="35"/>
      <c r="B130" s="36"/>
      <c r="C130" s="37"/>
      <c r="D130" s="187" t="s">
        <v>137</v>
      </c>
      <c r="E130" s="37"/>
      <c r="F130" s="188" t="s">
        <v>193</v>
      </c>
      <c r="G130" s="37"/>
      <c r="H130" s="37"/>
      <c r="I130" s="189"/>
      <c r="J130" s="37"/>
      <c r="K130" s="37"/>
      <c r="L130" s="40"/>
      <c r="M130" s="190"/>
      <c r="N130" s="191"/>
      <c r="O130" s="65"/>
      <c r="P130" s="65"/>
      <c r="Q130" s="65"/>
      <c r="R130" s="65"/>
      <c r="S130" s="65"/>
      <c r="T130" s="66"/>
      <c r="U130" s="35"/>
      <c r="V130" s="35"/>
      <c r="W130" s="35"/>
      <c r="X130" s="35"/>
      <c r="Y130" s="35"/>
      <c r="Z130" s="35"/>
      <c r="AA130" s="35"/>
      <c r="AB130" s="35"/>
      <c r="AC130" s="35"/>
      <c r="AD130" s="35"/>
      <c r="AE130" s="35"/>
      <c r="AT130" s="18" t="s">
        <v>137</v>
      </c>
      <c r="AU130" s="18" t="s">
        <v>81</v>
      </c>
    </row>
    <row r="131" spans="1:65" s="2" customFormat="1" ht="29.25">
      <c r="A131" s="35"/>
      <c r="B131" s="36"/>
      <c r="C131" s="37"/>
      <c r="D131" s="187" t="s">
        <v>139</v>
      </c>
      <c r="E131" s="37"/>
      <c r="F131" s="192" t="s">
        <v>185</v>
      </c>
      <c r="G131" s="37"/>
      <c r="H131" s="37"/>
      <c r="I131" s="189"/>
      <c r="J131" s="37"/>
      <c r="K131" s="37"/>
      <c r="L131" s="40"/>
      <c r="M131" s="190"/>
      <c r="N131" s="191"/>
      <c r="O131" s="65"/>
      <c r="P131" s="65"/>
      <c r="Q131" s="65"/>
      <c r="R131" s="65"/>
      <c r="S131" s="65"/>
      <c r="T131" s="66"/>
      <c r="U131" s="35"/>
      <c r="V131" s="35"/>
      <c r="W131" s="35"/>
      <c r="X131" s="35"/>
      <c r="Y131" s="35"/>
      <c r="Z131" s="35"/>
      <c r="AA131" s="35"/>
      <c r="AB131" s="35"/>
      <c r="AC131" s="35"/>
      <c r="AD131" s="35"/>
      <c r="AE131" s="35"/>
      <c r="AT131" s="18" t="s">
        <v>139</v>
      </c>
      <c r="AU131" s="18" t="s">
        <v>81</v>
      </c>
    </row>
    <row r="132" spans="1:65" s="2" customFormat="1" ht="19.5">
      <c r="A132" s="35"/>
      <c r="B132" s="36"/>
      <c r="C132" s="37"/>
      <c r="D132" s="187" t="s">
        <v>141</v>
      </c>
      <c r="E132" s="37"/>
      <c r="F132" s="192" t="s">
        <v>186</v>
      </c>
      <c r="G132" s="37"/>
      <c r="H132" s="37"/>
      <c r="I132" s="189"/>
      <c r="J132" s="37"/>
      <c r="K132" s="37"/>
      <c r="L132" s="40"/>
      <c r="M132" s="190"/>
      <c r="N132" s="191"/>
      <c r="O132" s="65"/>
      <c r="P132" s="65"/>
      <c r="Q132" s="65"/>
      <c r="R132" s="65"/>
      <c r="S132" s="65"/>
      <c r="T132" s="66"/>
      <c r="U132" s="35"/>
      <c r="V132" s="35"/>
      <c r="W132" s="35"/>
      <c r="X132" s="35"/>
      <c r="Y132" s="35"/>
      <c r="Z132" s="35"/>
      <c r="AA132" s="35"/>
      <c r="AB132" s="35"/>
      <c r="AC132" s="35"/>
      <c r="AD132" s="35"/>
      <c r="AE132" s="35"/>
      <c r="AT132" s="18" t="s">
        <v>141</v>
      </c>
      <c r="AU132" s="18" t="s">
        <v>81</v>
      </c>
    </row>
    <row r="133" spans="1:65" s="14" customFormat="1" ht="11.25">
      <c r="B133" s="204"/>
      <c r="C133" s="205"/>
      <c r="D133" s="187" t="s">
        <v>143</v>
      </c>
      <c r="E133" s="206" t="s">
        <v>19</v>
      </c>
      <c r="F133" s="207" t="s">
        <v>151</v>
      </c>
      <c r="G133" s="205"/>
      <c r="H133" s="206" t="s">
        <v>19</v>
      </c>
      <c r="I133" s="208"/>
      <c r="J133" s="205"/>
      <c r="K133" s="205"/>
      <c r="L133" s="209"/>
      <c r="M133" s="210"/>
      <c r="N133" s="211"/>
      <c r="O133" s="211"/>
      <c r="P133" s="211"/>
      <c r="Q133" s="211"/>
      <c r="R133" s="211"/>
      <c r="S133" s="211"/>
      <c r="T133" s="212"/>
      <c r="AT133" s="213" t="s">
        <v>143</v>
      </c>
      <c r="AU133" s="213" t="s">
        <v>81</v>
      </c>
      <c r="AV133" s="14" t="s">
        <v>79</v>
      </c>
      <c r="AW133" s="14" t="s">
        <v>33</v>
      </c>
      <c r="AX133" s="14" t="s">
        <v>71</v>
      </c>
      <c r="AY133" s="213" t="s">
        <v>127</v>
      </c>
    </row>
    <row r="134" spans="1:65" s="14" customFormat="1" ht="11.25">
      <c r="B134" s="204"/>
      <c r="C134" s="205"/>
      <c r="D134" s="187" t="s">
        <v>143</v>
      </c>
      <c r="E134" s="206" t="s">
        <v>19</v>
      </c>
      <c r="F134" s="207" t="s">
        <v>194</v>
      </c>
      <c r="G134" s="205"/>
      <c r="H134" s="206" t="s">
        <v>19</v>
      </c>
      <c r="I134" s="208"/>
      <c r="J134" s="205"/>
      <c r="K134" s="205"/>
      <c r="L134" s="209"/>
      <c r="M134" s="210"/>
      <c r="N134" s="211"/>
      <c r="O134" s="211"/>
      <c r="P134" s="211"/>
      <c r="Q134" s="211"/>
      <c r="R134" s="211"/>
      <c r="S134" s="211"/>
      <c r="T134" s="212"/>
      <c r="AT134" s="213" t="s">
        <v>143</v>
      </c>
      <c r="AU134" s="213" t="s">
        <v>81</v>
      </c>
      <c r="AV134" s="14" t="s">
        <v>79</v>
      </c>
      <c r="AW134" s="14" t="s">
        <v>33</v>
      </c>
      <c r="AX134" s="14" t="s">
        <v>71</v>
      </c>
      <c r="AY134" s="213" t="s">
        <v>127</v>
      </c>
    </row>
    <row r="135" spans="1:65" s="13" customFormat="1" ht="11.25">
      <c r="B135" s="193"/>
      <c r="C135" s="194"/>
      <c r="D135" s="187" t="s">
        <v>143</v>
      </c>
      <c r="E135" s="195" t="s">
        <v>19</v>
      </c>
      <c r="F135" s="196" t="s">
        <v>195</v>
      </c>
      <c r="G135" s="194"/>
      <c r="H135" s="197">
        <v>48.119</v>
      </c>
      <c r="I135" s="198"/>
      <c r="J135" s="194"/>
      <c r="K135" s="194"/>
      <c r="L135" s="199"/>
      <c r="M135" s="200"/>
      <c r="N135" s="201"/>
      <c r="O135" s="201"/>
      <c r="P135" s="201"/>
      <c r="Q135" s="201"/>
      <c r="R135" s="201"/>
      <c r="S135" s="201"/>
      <c r="T135" s="202"/>
      <c r="AT135" s="203" t="s">
        <v>143</v>
      </c>
      <c r="AU135" s="203" t="s">
        <v>81</v>
      </c>
      <c r="AV135" s="13" t="s">
        <v>81</v>
      </c>
      <c r="AW135" s="13" t="s">
        <v>33</v>
      </c>
      <c r="AX135" s="13" t="s">
        <v>79</v>
      </c>
      <c r="AY135" s="203" t="s">
        <v>127</v>
      </c>
    </row>
    <row r="136" spans="1:65" s="2" customFormat="1" ht="16.5" customHeight="1">
      <c r="A136" s="35"/>
      <c r="B136" s="36"/>
      <c r="C136" s="174" t="s">
        <v>196</v>
      </c>
      <c r="D136" s="174" t="s">
        <v>130</v>
      </c>
      <c r="E136" s="175" t="s">
        <v>197</v>
      </c>
      <c r="F136" s="176" t="s">
        <v>198</v>
      </c>
      <c r="G136" s="177" t="s">
        <v>164</v>
      </c>
      <c r="H136" s="178">
        <v>0.17399999999999999</v>
      </c>
      <c r="I136" s="179"/>
      <c r="J136" s="180">
        <f>ROUND(I136*H136,2)</f>
        <v>0</v>
      </c>
      <c r="K136" s="176" t="s">
        <v>134</v>
      </c>
      <c r="L136" s="40"/>
      <c r="M136" s="181" t="s">
        <v>19</v>
      </c>
      <c r="N136" s="182" t="s">
        <v>42</v>
      </c>
      <c r="O136" s="65"/>
      <c r="P136" s="183">
        <f>O136*H136</f>
        <v>0</v>
      </c>
      <c r="Q136" s="183">
        <v>0</v>
      </c>
      <c r="R136" s="183">
        <f>Q136*H136</f>
        <v>0</v>
      </c>
      <c r="S136" s="183">
        <v>0</v>
      </c>
      <c r="T136" s="184">
        <f>S136*H136</f>
        <v>0</v>
      </c>
      <c r="U136" s="35"/>
      <c r="V136" s="35"/>
      <c r="W136" s="35"/>
      <c r="X136" s="35"/>
      <c r="Y136" s="35"/>
      <c r="Z136" s="35"/>
      <c r="AA136" s="35"/>
      <c r="AB136" s="35"/>
      <c r="AC136" s="35"/>
      <c r="AD136" s="35"/>
      <c r="AE136" s="35"/>
      <c r="AR136" s="185" t="s">
        <v>135</v>
      </c>
      <c r="AT136" s="185" t="s">
        <v>130</v>
      </c>
      <c r="AU136" s="185" t="s">
        <v>81</v>
      </c>
      <c r="AY136" s="18" t="s">
        <v>127</v>
      </c>
      <c r="BE136" s="186">
        <f>IF(N136="základní",J136,0)</f>
        <v>0</v>
      </c>
      <c r="BF136" s="186">
        <f>IF(N136="snížená",J136,0)</f>
        <v>0</v>
      </c>
      <c r="BG136" s="186">
        <f>IF(N136="zákl. přenesená",J136,0)</f>
        <v>0</v>
      </c>
      <c r="BH136" s="186">
        <f>IF(N136="sníž. přenesená",J136,0)</f>
        <v>0</v>
      </c>
      <c r="BI136" s="186">
        <f>IF(N136="nulová",J136,0)</f>
        <v>0</v>
      </c>
      <c r="BJ136" s="18" t="s">
        <v>79</v>
      </c>
      <c r="BK136" s="186">
        <f>ROUND(I136*H136,2)</f>
        <v>0</v>
      </c>
      <c r="BL136" s="18" t="s">
        <v>135</v>
      </c>
      <c r="BM136" s="185" t="s">
        <v>199</v>
      </c>
    </row>
    <row r="137" spans="1:65" s="2" customFormat="1" ht="58.5">
      <c r="A137" s="35"/>
      <c r="B137" s="36"/>
      <c r="C137" s="37"/>
      <c r="D137" s="187" t="s">
        <v>137</v>
      </c>
      <c r="E137" s="37"/>
      <c r="F137" s="188" t="s">
        <v>200</v>
      </c>
      <c r="G137" s="37"/>
      <c r="H137" s="37"/>
      <c r="I137" s="189"/>
      <c r="J137" s="37"/>
      <c r="K137" s="37"/>
      <c r="L137" s="40"/>
      <c r="M137" s="190"/>
      <c r="N137" s="191"/>
      <c r="O137" s="65"/>
      <c r="P137" s="65"/>
      <c r="Q137" s="65"/>
      <c r="R137" s="65"/>
      <c r="S137" s="65"/>
      <c r="T137" s="66"/>
      <c r="U137" s="35"/>
      <c r="V137" s="35"/>
      <c r="W137" s="35"/>
      <c r="X137" s="35"/>
      <c r="Y137" s="35"/>
      <c r="Z137" s="35"/>
      <c r="AA137" s="35"/>
      <c r="AB137" s="35"/>
      <c r="AC137" s="35"/>
      <c r="AD137" s="35"/>
      <c r="AE137" s="35"/>
      <c r="AT137" s="18" t="s">
        <v>137</v>
      </c>
      <c r="AU137" s="18" t="s">
        <v>81</v>
      </c>
    </row>
    <row r="138" spans="1:65" s="2" customFormat="1" ht="68.25">
      <c r="A138" s="35"/>
      <c r="B138" s="36"/>
      <c r="C138" s="37"/>
      <c r="D138" s="187" t="s">
        <v>139</v>
      </c>
      <c r="E138" s="37"/>
      <c r="F138" s="192" t="s">
        <v>201</v>
      </c>
      <c r="G138" s="37"/>
      <c r="H138" s="37"/>
      <c r="I138" s="189"/>
      <c r="J138" s="37"/>
      <c r="K138" s="37"/>
      <c r="L138" s="40"/>
      <c r="M138" s="190"/>
      <c r="N138" s="191"/>
      <c r="O138" s="65"/>
      <c r="P138" s="65"/>
      <c r="Q138" s="65"/>
      <c r="R138" s="65"/>
      <c r="S138" s="65"/>
      <c r="T138" s="66"/>
      <c r="U138" s="35"/>
      <c r="V138" s="35"/>
      <c r="W138" s="35"/>
      <c r="X138" s="35"/>
      <c r="Y138" s="35"/>
      <c r="Z138" s="35"/>
      <c r="AA138" s="35"/>
      <c r="AB138" s="35"/>
      <c r="AC138" s="35"/>
      <c r="AD138" s="35"/>
      <c r="AE138" s="35"/>
      <c r="AT138" s="18" t="s">
        <v>139</v>
      </c>
      <c r="AU138" s="18" t="s">
        <v>81</v>
      </c>
    </row>
    <row r="139" spans="1:65" s="14" customFormat="1" ht="11.25">
      <c r="B139" s="204"/>
      <c r="C139" s="205"/>
      <c r="D139" s="187" t="s">
        <v>143</v>
      </c>
      <c r="E139" s="206" t="s">
        <v>19</v>
      </c>
      <c r="F139" s="207" t="s">
        <v>202</v>
      </c>
      <c r="G139" s="205"/>
      <c r="H139" s="206" t="s">
        <v>19</v>
      </c>
      <c r="I139" s="208"/>
      <c r="J139" s="205"/>
      <c r="K139" s="205"/>
      <c r="L139" s="209"/>
      <c r="M139" s="210"/>
      <c r="N139" s="211"/>
      <c r="O139" s="211"/>
      <c r="P139" s="211"/>
      <c r="Q139" s="211"/>
      <c r="R139" s="211"/>
      <c r="S139" s="211"/>
      <c r="T139" s="212"/>
      <c r="AT139" s="213" t="s">
        <v>143</v>
      </c>
      <c r="AU139" s="213" t="s">
        <v>81</v>
      </c>
      <c r="AV139" s="14" t="s">
        <v>79</v>
      </c>
      <c r="AW139" s="14" t="s">
        <v>33</v>
      </c>
      <c r="AX139" s="14" t="s">
        <v>71</v>
      </c>
      <c r="AY139" s="213" t="s">
        <v>127</v>
      </c>
    </row>
    <row r="140" spans="1:65" s="13" customFormat="1" ht="11.25">
      <c r="B140" s="193"/>
      <c r="C140" s="194"/>
      <c r="D140" s="187" t="s">
        <v>143</v>
      </c>
      <c r="E140" s="195" t="s">
        <v>19</v>
      </c>
      <c r="F140" s="196" t="s">
        <v>203</v>
      </c>
      <c r="G140" s="194"/>
      <c r="H140" s="197">
        <v>0.16300000000000001</v>
      </c>
      <c r="I140" s="198"/>
      <c r="J140" s="194"/>
      <c r="K140" s="194"/>
      <c r="L140" s="199"/>
      <c r="M140" s="200"/>
      <c r="N140" s="201"/>
      <c r="O140" s="201"/>
      <c r="P140" s="201"/>
      <c r="Q140" s="201"/>
      <c r="R140" s="201"/>
      <c r="S140" s="201"/>
      <c r="T140" s="202"/>
      <c r="AT140" s="203" t="s">
        <v>143</v>
      </c>
      <c r="AU140" s="203" t="s">
        <v>81</v>
      </c>
      <c r="AV140" s="13" t="s">
        <v>81</v>
      </c>
      <c r="AW140" s="13" t="s">
        <v>33</v>
      </c>
      <c r="AX140" s="13" t="s">
        <v>71</v>
      </c>
      <c r="AY140" s="203" t="s">
        <v>127</v>
      </c>
    </row>
    <row r="141" spans="1:65" s="13" customFormat="1" ht="11.25">
      <c r="B141" s="193"/>
      <c r="C141" s="194"/>
      <c r="D141" s="187" t="s">
        <v>143</v>
      </c>
      <c r="E141" s="195" t="s">
        <v>19</v>
      </c>
      <c r="F141" s="196" t="s">
        <v>204</v>
      </c>
      <c r="G141" s="194"/>
      <c r="H141" s="197">
        <v>1.0999999999999999E-2</v>
      </c>
      <c r="I141" s="198"/>
      <c r="J141" s="194"/>
      <c r="K141" s="194"/>
      <c r="L141" s="199"/>
      <c r="M141" s="200"/>
      <c r="N141" s="201"/>
      <c r="O141" s="201"/>
      <c r="P141" s="201"/>
      <c r="Q141" s="201"/>
      <c r="R141" s="201"/>
      <c r="S141" s="201"/>
      <c r="T141" s="202"/>
      <c r="AT141" s="203" t="s">
        <v>143</v>
      </c>
      <c r="AU141" s="203" t="s">
        <v>81</v>
      </c>
      <c r="AV141" s="13" t="s">
        <v>81</v>
      </c>
      <c r="AW141" s="13" t="s">
        <v>33</v>
      </c>
      <c r="AX141" s="13" t="s">
        <v>71</v>
      </c>
      <c r="AY141" s="203" t="s">
        <v>127</v>
      </c>
    </row>
    <row r="142" spans="1:65" s="15" customFormat="1" ht="11.25">
      <c r="B142" s="214"/>
      <c r="C142" s="215"/>
      <c r="D142" s="187" t="s">
        <v>143</v>
      </c>
      <c r="E142" s="216" t="s">
        <v>19</v>
      </c>
      <c r="F142" s="217" t="s">
        <v>160</v>
      </c>
      <c r="G142" s="215"/>
      <c r="H142" s="218">
        <v>0.17399999999999999</v>
      </c>
      <c r="I142" s="219"/>
      <c r="J142" s="215"/>
      <c r="K142" s="215"/>
      <c r="L142" s="220"/>
      <c r="M142" s="221"/>
      <c r="N142" s="222"/>
      <c r="O142" s="222"/>
      <c r="P142" s="222"/>
      <c r="Q142" s="222"/>
      <c r="R142" s="222"/>
      <c r="S142" s="222"/>
      <c r="T142" s="223"/>
      <c r="AT142" s="224" t="s">
        <v>143</v>
      </c>
      <c r="AU142" s="224" t="s">
        <v>81</v>
      </c>
      <c r="AV142" s="15" t="s">
        <v>135</v>
      </c>
      <c r="AW142" s="15" t="s">
        <v>33</v>
      </c>
      <c r="AX142" s="15" t="s">
        <v>79</v>
      </c>
      <c r="AY142" s="224" t="s">
        <v>127</v>
      </c>
    </row>
    <row r="143" spans="1:65" s="2" customFormat="1" ht="16.5" customHeight="1">
      <c r="A143" s="35"/>
      <c r="B143" s="36"/>
      <c r="C143" s="174" t="s">
        <v>205</v>
      </c>
      <c r="D143" s="174" t="s">
        <v>130</v>
      </c>
      <c r="E143" s="175" t="s">
        <v>206</v>
      </c>
      <c r="F143" s="176" t="s">
        <v>207</v>
      </c>
      <c r="G143" s="177" t="s">
        <v>164</v>
      </c>
      <c r="H143" s="178">
        <v>0.37</v>
      </c>
      <c r="I143" s="179"/>
      <c r="J143" s="180">
        <f>ROUND(I143*H143,2)</f>
        <v>0</v>
      </c>
      <c r="K143" s="176" t="s">
        <v>134</v>
      </c>
      <c r="L143" s="40"/>
      <c r="M143" s="181" t="s">
        <v>19</v>
      </c>
      <c r="N143" s="182" t="s">
        <v>42</v>
      </c>
      <c r="O143" s="65"/>
      <c r="P143" s="183">
        <f>O143*H143</f>
        <v>0</v>
      </c>
      <c r="Q143" s="183">
        <v>0</v>
      </c>
      <c r="R143" s="183">
        <f>Q143*H143</f>
        <v>0</v>
      </c>
      <c r="S143" s="183">
        <v>0</v>
      </c>
      <c r="T143" s="184">
        <f>S143*H143</f>
        <v>0</v>
      </c>
      <c r="U143" s="35"/>
      <c r="V143" s="35"/>
      <c r="W143" s="35"/>
      <c r="X143" s="35"/>
      <c r="Y143" s="35"/>
      <c r="Z143" s="35"/>
      <c r="AA143" s="35"/>
      <c r="AB143" s="35"/>
      <c r="AC143" s="35"/>
      <c r="AD143" s="35"/>
      <c r="AE143" s="35"/>
      <c r="AR143" s="185" t="s">
        <v>135</v>
      </c>
      <c r="AT143" s="185" t="s">
        <v>130</v>
      </c>
      <c r="AU143" s="185" t="s">
        <v>81</v>
      </c>
      <c r="AY143" s="18" t="s">
        <v>127</v>
      </c>
      <c r="BE143" s="186">
        <f>IF(N143="základní",J143,0)</f>
        <v>0</v>
      </c>
      <c r="BF143" s="186">
        <f>IF(N143="snížená",J143,0)</f>
        <v>0</v>
      </c>
      <c r="BG143" s="186">
        <f>IF(N143="zákl. přenesená",J143,0)</f>
        <v>0</v>
      </c>
      <c r="BH143" s="186">
        <f>IF(N143="sníž. přenesená",J143,0)</f>
        <v>0</v>
      </c>
      <c r="BI143" s="186">
        <f>IF(N143="nulová",J143,0)</f>
        <v>0</v>
      </c>
      <c r="BJ143" s="18" t="s">
        <v>79</v>
      </c>
      <c r="BK143" s="186">
        <f>ROUND(I143*H143,2)</f>
        <v>0</v>
      </c>
      <c r="BL143" s="18" t="s">
        <v>135</v>
      </c>
      <c r="BM143" s="185" t="s">
        <v>208</v>
      </c>
    </row>
    <row r="144" spans="1:65" s="2" customFormat="1" ht="58.5">
      <c r="A144" s="35"/>
      <c r="B144" s="36"/>
      <c r="C144" s="37"/>
      <c r="D144" s="187" t="s">
        <v>137</v>
      </c>
      <c r="E144" s="37"/>
      <c r="F144" s="188" t="s">
        <v>209</v>
      </c>
      <c r="G144" s="37"/>
      <c r="H144" s="37"/>
      <c r="I144" s="189"/>
      <c r="J144" s="37"/>
      <c r="K144" s="37"/>
      <c r="L144" s="40"/>
      <c r="M144" s="190"/>
      <c r="N144" s="191"/>
      <c r="O144" s="65"/>
      <c r="P144" s="65"/>
      <c r="Q144" s="65"/>
      <c r="R144" s="65"/>
      <c r="S144" s="65"/>
      <c r="T144" s="66"/>
      <c r="U144" s="35"/>
      <c r="V144" s="35"/>
      <c r="W144" s="35"/>
      <c r="X144" s="35"/>
      <c r="Y144" s="35"/>
      <c r="Z144" s="35"/>
      <c r="AA144" s="35"/>
      <c r="AB144" s="35"/>
      <c r="AC144" s="35"/>
      <c r="AD144" s="35"/>
      <c r="AE144" s="35"/>
      <c r="AT144" s="18" t="s">
        <v>137</v>
      </c>
      <c r="AU144" s="18" t="s">
        <v>81</v>
      </c>
    </row>
    <row r="145" spans="1:65" s="2" customFormat="1" ht="68.25">
      <c r="A145" s="35"/>
      <c r="B145" s="36"/>
      <c r="C145" s="37"/>
      <c r="D145" s="187" t="s">
        <v>139</v>
      </c>
      <c r="E145" s="37"/>
      <c r="F145" s="192" t="s">
        <v>201</v>
      </c>
      <c r="G145" s="37"/>
      <c r="H145" s="37"/>
      <c r="I145" s="189"/>
      <c r="J145" s="37"/>
      <c r="K145" s="37"/>
      <c r="L145" s="40"/>
      <c r="M145" s="190"/>
      <c r="N145" s="191"/>
      <c r="O145" s="65"/>
      <c r="P145" s="65"/>
      <c r="Q145" s="65"/>
      <c r="R145" s="65"/>
      <c r="S145" s="65"/>
      <c r="T145" s="66"/>
      <c r="U145" s="35"/>
      <c r="V145" s="35"/>
      <c r="W145" s="35"/>
      <c r="X145" s="35"/>
      <c r="Y145" s="35"/>
      <c r="Z145" s="35"/>
      <c r="AA145" s="35"/>
      <c r="AB145" s="35"/>
      <c r="AC145" s="35"/>
      <c r="AD145" s="35"/>
      <c r="AE145" s="35"/>
      <c r="AT145" s="18" t="s">
        <v>139</v>
      </c>
      <c r="AU145" s="18" t="s">
        <v>81</v>
      </c>
    </row>
    <row r="146" spans="1:65" s="14" customFormat="1" ht="11.25">
      <c r="B146" s="204"/>
      <c r="C146" s="205"/>
      <c r="D146" s="187" t="s">
        <v>143</v>
      </c>
      <c r="E146" s="206" t="s">
        <v>19</v>
      </c>
      <c r="F146" s="207" t="s">
        <v>202</v>
      </c>
      <c r="G146" s="205"/>
      <c r="H146" s="206" t="s">
        <v>19</v>
      </c>
      <c r="I146" s="208"/>
      <c r="J146" s="205"/>
      <c r="K146" s="205"/>
      <c r="L146" s="209"/>
      <c r="M146" s="210"/>
      <c r="N146" s="211"/>
      <c r="O146" s="211"/>
      <c r="P146" s="211"/>
      <c r="Q146" s="211"/>
      <c r="R146" s="211"/>
      <c r="S146" s="211"/>
      <c r="T146" s="212"/>
      <c r="AT146" s="213" t="s">
        <v>143</v>
      </c>
      <c r="AU146" s="213" t="s">
        <v>81</v>
      </c>
      <c r="AV146" s="14" t="s">
        <v>79</v>
      </c>
      <c r="AW146" s="14" t="s">
        <v>33</v>
      </c>
      <c r="AX146" s="14" t="s">
        <v>71</v>
      </c>
      <c r="AY146" s="213" t="s">
        <v>127</v>
      </c>
    </row>
    <row r="147" spans="1:65" s="13" customFormat="1" ht="11.25">
      <c r="B147" s="193"/>
      <c r="C147" s="194"/>
      <c r="D147" s="187" t="s">
        <v>143</v>
      </c>
      <c r="E147" s="195" t="s">
        <v>19</v>
      </c>
      <c r="F147" s="196" t="s">
        <v>210</v>
      </c>
      <c r="G147" s="194"/>
      <c r="H147" s="197">
        <v>0.22600000000000001</v>
      </c>
      <c r="I147" s="198"/>
      <c r="J147" s="194"/>
      <c r="K147" s="194"/>
      <c r="L147" s="199"/>
      <c r="M147" s="200"/>
      <c r="N147" s="201"/>
      <c r="O147" s="201"/>
      <c r="P147" s="201"/>
      <c r="Q147" s="201"/>
      <c r="R147" s="201"/>
      <c r="S147" s="201"/>
      <c r="T147" s="202"/>
      <c r="AT147" s="203" t="s">
        <v>143</v>
      </c>
      <c r="AU147" s="203" t="s">
        <v>81</v>
      </c>
      <c r="AV147" s="13" t="s">
        <v>81</v>
      </c>
      <c r="AW147" s="13" t="s">
        <v>33</v>
      </c>
      <c r="AX147" s="13" t="s">
        <v>71</v>
      </c>
      <c r="AY147" s="203" t="s">
        <v>127</v>
      </c>
    </row>
    <row r="148" spans="1:65" s="13" customFormat="1" ht="11.25">
      <c r="B148" s="193"/>
      <c r="C148" s="194"/>
      <c r="D148" s="187" t="s">
        <v>143</v>
      </c>
      <c r="E148" s="195" t="s">
        <v>19</v>
      </c>
      <c r="F148" s="196" t="s">
        <v>211</v>
      </c>
      <c r="G148" s="194"/>
      <c r="H148" s="197">
        <v>0.14399999999999999</v>
      </c>
      <c r="I148" s="198"/>
      <c r="J148" s="194"/>
      <c r="K148" s="194"/>
      <c r="L148" s="199"/>
      <c r="M148" s="200"/>
      <c r="N148" s="201"/>
      <c r="O148" s="201"/>
      <c r="P148" s="201"/>
      <c r="Q148" s="201"/>
      <c r="R148" s="201"/>
      <c r="S148" s="201"/>
      <c r="T148" s="202"/>
      <c r="AT148" s="203" t="s">
        <v>143</v>
      </c>
      <c r="AU148" s="203" t="s">
        <v>81</v>
      </c>
      <c r="AV148" s="13" t="s">
        <v>81</v>
      </c>
      <c r="AW148" s="13" t="s">
        <v>33</v>
      </c>
      <c r="AX148" s="13" t="s">
        <v>71</v>
      </c>
      <c r="AY148" s="203" t="s">
        <v>127</v>
      </c>
    </row>
    <row r="149" spans="1:65" s="15" customFormat="1" ht="11.25">
      <c r="B149" s="214"/>
      <c r="C149" s="215"/>
      <c r="D149" s="187" t="s">
        <v>143</v>
      </c>
      <c r="E149" s="216" t="s">
        <v>19</v>
      </c>
      <c r="F149" s="217" t="s">
        <v>160</v>
      </c>
      <c r="G149" s="215"/>
      <c r="H149" s="218">
        <v>0.37</v>
      </c>
      <c r="I149" s="219"/>
      <c r="J149" s="215"/>
      <c r="K149" s="215"/>
      <c r="L149" s="220"/>
      <c r="M149" s="221"/>
      <c r="N149" s="222"/>
      <c r="O149" s="222"/>
      <c r="P149" s="222"/>
      <c r="Q149" s="222"/>
      <c r="R149" s="222"/>
      <c r="S149" s="222"/>
      <c r="T149" s="223"/>
      <c r="AT149" s="224" t="s">
        <v>143</v>
      </c>
      <c r="AU149" s="224" t="s">
        <v>81</v>
      </c>
      <c r="AV149" s="15" t="s">
        <v>135</v>
      </c>
      <c r="AW149" s="15" t="s">
        <v>33</v>
      </c>
      <c r="AX149" s="15" t="s">
        <v>79</v>
      </c>
      <c r="AY149" s="224" t="s">
        <v>127</v>
      </c>
    </row>
    <row r="150" spans="1:65" s="2" customFormat="1" ht="16.5" customHeight="1">
      <c r="A150" s="35"/>
      <c r="B150" s="36"/>
      <c r="C150" s="174" t="s">
        <v>212</v>
      </c>
      <c r="D150" s="174" t="s">
        <v>130</v>
      </c>
      <c r="E150" s="175" t="s">
        <v>213</v>
      </c>
      <c r="F150" s="176" t="s">
        <v>214</v>
      </c>
      <c r="G150" s="177" t="s">
        <v>164</v>
      </c>
      <c r="H150" s="178">
        <v>6.0999999999999999E-2</v>
      </c>
      <c r="I150" s="179"/>
      <c r="J150" s="180">
        <f>ROUND(I150*H150,2)</f>
        <v>0</v>
      </c>
      <c r="K150" s="176" t="s">
        <v>134</v>
      </c>
      <c r="L150" s="40"/>
      <c r="M150" s="181" t="s">
        <v>19</v>
      </c>
      <c r="N150" s="182" t="s">
        <v>42</v>
      </c>
      <c r="O150" s="65"/>
      <c r="P150" s="183">
        <f>O150*H150</f>
        <v>0</v>
      </c>
      <c r="Q150" s="183">
        <v>0</v>
      </c>
      <c r="R150" s="183">
        <f>Q150*H150</f>
        <v>0</v>
      </c>
      <c r="S150" s="183">
        <v>0</v>
      </c>
      <c r="T150" s="184">
        <f>S150*H150</f>
        <v>0</v>
      </c>
      <c r="U150" s="35"/>
      <c r="V150" s="35"/>
      <c r="W150" s="35"/>
      <c r="X150" s="35"/>
      <c r="Y150" s="35"/>
      <c r="Z150" s="35"/>
      <c r="AA150" s="35"/>
      <c r="AB150" s="35"/>
      <c r="AC150" s="35"/>
      <c r="AD150" s="35"/>
      <c r="AE150" s="35"/>
      <c r="AR150" s="185" t="s">
        <v>135</v>
      </c>
      <c r="AT150" s="185" t="s">
        <v>130</v>
      </c>
      <c r="AU150" s="185" t="s">
        <v>81</v>
      </c>
      <c r="AY150" s="18" t="s">
        <v>127</v>
      </c>
      <c r="BE150" s="186">
        <f>IF(N150="základní",J150,0)</f>
        <v>0</v>
      </c>
      <c r="BF150" s="186">
        <f>IF(N150="snížená",J150,0)</f>
        <v>0</v>
      </c>
      <c r="BG150" s="186">
        <f>IF(N150="zákl. přenesená",J150,0)</f>
        <v>0</v>
      </c>
      <c r="BH150" s="186">
        <f>IF(N150="sníž. přenesená",J150,0)</f>
        <v>0</v>
      </c>
      <c r="BI150" s="186">
        <f>IF(N150="nulová",J150,0)</f>
        <v>0</v>
      </c>
      <c r="BJ150" s="18" t="s">
        <v>79</v>
      </c>
      <c r="BK150" s="186">
        <f>ROUND(I150*H150,2)</f>
        <v>0</v>
      </c>
      <c r="BL150" s="18" t="s">
        <v>135</v>
      </c>
      <c r="BM150" s="185" t="s">
        <v>215</v>
      </c>
    </row>
    <row r="151" spans="1:65" s="2" customFormat="1" ht="58.5">
      <c r="A151" s="35"/>
      <c r="B151" s="36"/>
      <c r="C151" s="37"/>
      <c r="D151" s="187" t="s">
        <v>137</v>
      </c>
      <c r="E151" s="37"/>
      <c r="F151" s="188" t="s">
        <v>216</v>
      </c>
      <c r="G151" s="37"/>
      <c r="H151" s="37"/>
      <c r="I151" s="189"/>
      <c r="J151" s="37"/>
      <c r="K151" s="37"/>
      <c r="L151" s="40"/>
      <c r="M151" s="190"/>
      <c r="N151" s="191"/>
      <c r="O151" s="65"/>
      <c r="P151" s="65"/>
      <c r="Q151" s="65"/>
      <c r="R151" s="65"/>
      <c r="S151" s="65"/>
      <c r="T151" s="66"/>
      <c r="U151" s="35"/>
      <c r="V151" s="35"/>
      <c r="W151" s="35"/>
      <c r="X151" s="35"/>
      <c r="Y151" s="35"/>
      <c r="Z151" s="35"/>
      <c r="AA151" s="35"/>
      <c r="AB151" s="35"/>
      <c r="AC151" s="35"/>
      <c r="AD151" s="35"/>
      <c r="AE151" s="35"/>
      <c r="AT151" s="18" t="s">
        <v>137</v>
      </c>
      <c r="AU151" s="18" t="s">
        <v>81</v>
      </c>
    </row>
    <row r="152" spans="1:65" s="2" customFormat="1" ht="68.25">
      <c r="A152" s="35"/>
      <c r="B152" s="36"/>
      <c r="C152" s="37"/>
      <c r="D152" s="187" t="s">
        <v>139</v>
      </c>
      <c r="E152" s="37"/>
      <c r="F152" s="192" t="s">
        <v>201</v>
      </c>
      <c r="G152" s="37"/>
      <c r="H152" s="37"/>
      <c r="I152" s="189"/>
      <c r="J152" s="37"/>
      <c r="K152" s="37"/>
      <c r="L152" s="40"/>
      <c r="M152" s="190"/>
      <c r="N152" s="191"/>
      <c r="O152" s="65"/>
      <c r="P152" s="65"/>
      <c r="Q152" s="65"/>
      <c r="R152" s="65"/>
      <c r="S152" s="65"/>
      <c r="T152" s="66"/>
      <c r="U152" s="35"/>
      <c r="V152" s="35"/>
      <c r="W152" s="35"/>
      <c r="X152" s="35"/>
      <c r="Y152" s="35"/>
      <c r="Z152" s="35"/>
      <c r="AA152" s="35"/>
      <c r="AB152" s="35"/>
      <c r="AC152" s="35"/>
      <c r="AD152" s="35"/>
      <c r="AE152" s="35"/>
      <c r="AT152" s="18" t="s">
        <v>139</v>
      </c>
      <c r="AU152" s="18" t="s">
        <v>81</v>
      </c>
    </row>
    <row r="153" spans="1:65" s="14" customFormat="1" ht="11.25">
      <c r="B153" s="204"/>
      <c r="C153" s="205"/>
      <c r="D153" s="187" t="s">
        <v>143</v>
      </c>
      <c r="E153" s="206" t="s">
        <v>19</v>
      </c>
      <c r="F153" s="207" t="s">
        <v>202</v>
      </c>
      <c r="G153" s="205"/>
      <c r="H153" s="206" t="s">
        <v>19</v>
      </c>
      <c r="I153" s="208"/>
      <c r="J153" s="205"/>
      <c r="K153" s="205"/>
      <c r="L153" s="209"/>
      <c r="M153" s="210"/>
      <c r="N153" s="211"/>
      <c r="O153" s="211"/>
      <c r="P153" s="211"/>
      <c r="Q153" s="211"/>
      <c r="R153" s="211"/>
      <c r="S153" s="211"/>
      <c r="T153" s="212"/>
      <c r="AT153" s="213" t="s">
        <v>143</v>
      </c>
      <c r="AU153" s="213" t="s">
        <v>81</v>
      </c>
      <c r="AV153" s="14" t="s">
        <v>79</v>
      </c>
      <c r="AW153" s="14" t="s">
        <v>33</v>
      </c>
      <c r="AX153" s="14" t="s">
        <v>71</v>
      </c>
      <c r="AY153" s="213" t="s">
        <v>127</v>
      </c>
    </row>
    <row r="154" spans="1:65" s="13" customFormat="1" ht="11.25">
      <c r="B154" s="193"/>
      <c r="C154" s="194"/>
      <c r="D154" s="187" t="s">
        <v>143</v>
      </c>
      <c r="E154" s="195" t="s">
        <v>19</v>
      </c>
      <c r="F154" s="196" t="s">
        <v>217</v>
      </c>
      <c r="G154" s="194"/>
      <c r="H154" s="197">
        <v>2.4E-2</v>
      </c>
      <c r="I154" s="198"/>
      <c r="J154" s="194"/>
      <c r="K154" s="194"/>
      <c r="L154" s="199"/>
      <c r="M154" s="200"/>
      <c r="N154" s="201"/>
      <c r="O154" s="201"/>
      <c r="P154" s="201"/>
      <c r="Q154" s="201"/>
      <c r="R154" s="201"/>
      <c r="S154" s="201"/>
      <c r="T154" s="202"/>
      <c r="AT154" s="203" t="s">
        <v>143</v>
      </c>
      <c r="AU154" s="203" t="s">
        <v>81</v>
      </c>
      <c r="AV154" s="13" t="s">
        <v>81</v>
      </c>
      <c r="AW154" s="13" t="s">
        <v>33</v>
      </c>
      <c r="AX154" s="13" t="s">
        <v>71</v>
      </c>
      <c r="AY154" s="203" t="s">
        <v>127</v>
      </c>
    </row>
    <row r="155" spans="1:65" s="13" customFormat="1" ht="11.25">
      <c r="B155" s="193"/>
      <c r="C155" s="194"/>
      <c r="D155" s="187" t="s">
        <v>143</v>
      </c>
      <c r="E155" s="195" t="s">
        <v>19</v>
      </c>
      <c r="F155" s="196" t="s">
        <v>218</v>
      </c>
      <c r="G155" s="194"/>
      <c r="H155" s="197">
        <v>3.6999999999999998E-2</v>
      </c>
      <c r="I155" s="198"/>
      <c r="J155" s="194"/>
      <c r="K155" s="194"/>
      <c r="L155" s="199"/>
      <c r="M155" s="200"/>
      <c r="N155" s="201"/>
      <c r="O155" s="201"/>
      <c r="P155" s="201"/>
      <c r="Q155" s="201"/>
      <c r="R155" s="201"/>
      <c r="S155" s="201"/>
      <c r="T155" s="202"/>
      <c r="AT155" s="203" t="s">
        <v>143</v>
      </c>
      <c r="AU155" s="203" t="s">
        <v>81</v>
      </c>
      <c r="AV155" s="13" t="s">
        <v>81</v>
      </c>
      <c r="AW155" s="13" t="s">
        <v>33</v>
      </c>
      <c r="AX155" s="13" t="s">
        <v>71</v>
      </c>
      <c r="AY155" s="203" t="s">
        <v>127</v>
      </c>
    </row>
    <row r="156" spans="1:65" s="15" customFormat="1" ht="11.25">
      <c r="B156" s="214"/>
      <c r="C156" s="215"/>
      <c r="D156" s="187" t="s">
        <v>143</v>
      </c>
      <c r="E156" s="216" t="s">
        <v>19</v>
      </c>
      <c r="F156" s="217" t="s">
        <v>160</v>
      </c>
      <c r="G156" s="215"/>
      <c r="H156" s="218">
        <v>6.0999999999999999E-2</v>
      </c>
      <c r="I156" s="219"/>
      <c r="J156" s="215"/>
      <c r="K156" s="215"/>
      <c r="L156" s="220"/>
      <c r="M156" s="221"/>
      <c r="N156" s="222"/>
      <c r="O156" s="222"/>
      <c r="P156" s="222"/>
      <c r="Q156" s="222"/>
      <c r="R156" s="222"/>
      <c r="S156" s="222"/>
      <c r="T156" s="223"/>
      <c r="AT156" s="224" t="s">
        <v>143</v>
      </c>
      <c r="AU156" s="224" t="s">
        <v>81</v>
      </c>
      <c r="AV156" s="15" t="s">
        <v>135</v>
      </c>
      <c r="AW156" s="15" t="s">
        <v>33</v>
      </c>
      <c r="AX156" s="15" t="s">
        <v>79</v>
      </c>
      <c r="AY156" s="224" t="s">
        <v>127</v>
      </c>
    </row>
    <row r="157" spans="1:65" s="2" customFormat="1" ht="16.5" customHeight="1">
      <c r="A157" s="35"/>
      <c r="B157" s="36"/>
      <c r="C157" s="174" t="s">
        <v>219</v>
      </c>
      <c r="D157" s="174" t="s">
        <v>130</v>
      </c>
      <c r="E157" s="175" t="s">
        <v>220</v>
      </c>
      <c r="F157" s="176" t="s">
        <v>221</v>
      </c>
      <c r="G157" s="177" t="s">
        <v>222</v>
      </c>
      <c r="H157" s="178">
        <v>21.9</v>
      </c>
      <c r="I157" s="179"/>
      <c r="J157" s="180">
        <f>ROUND(I157*H157,2)</f>
        <v>0</v>
      </c>
      <c r="K157" s="176" t="s">
        <v>134</v>
      </c>
      <c r="L157" s="40"/>
      <c r="M157" s="181" t="s">
        <v>19</v>
      </c>
      <c r="N157" s="182" t="s">
        <v>42</v>
      </c>
      <c r="O157" s="65"/>
      <c r="P157" s="183">
        <f>O157*H157</f>
        <v>0</v>
      </c>
      <c r="Q157" s="183">
        <v>0</v>
      </c>
      <c r="R157" s="183">
        <f>Q157*H157</f>
        <v>0</v>
      </c>
      <c r="S157" s="183">
        <v>0</v>
      </c>
      <c r="T157" s="184">
        <f>S157*H157</f>
        <v>0</v>
      </c>
      <c r="U157" s="35"/>
      <c r="V157" s="35"/>
      <c r="W157" s="35"/>
      <c r="X157" s="35"/>
      <c r="Y157" s="35"/>
      <c r="Z157" s="35"/>
      <c r="AA157" s="35"/>
      <c r="AB157" s="35"/>
      <c r="AC157" s="35"/>
      <c r="AD157" s="35"/>
      <c r="AE157" s="35"/>
      <c r="AR157" s="185" t="s">
        <v>135</v>
      </c>
      <c r="AT157" s="185" t="s">
        <v>130</v>
      </c>
      <c r="AU157" s="185" t="s">
        <v>81</v>
      </c>
      <c r="AY157" s="18" t="s">
        <v>127</v>
      </c>
      <c r="BE157" s="186">
        <f>IF(N157="základní",J157,0)</f>
        <v>0</v>
      </c>
      <c r="BF157" s="186">
        <f>IF(N157="snížená",J157,0)</f>
        <v>0</v>
      </c>
      <c r="BG157" s="186">
        <f>IF(N157="zákl. přenesená",J157,0)</f>
        <v>0</v>
      </c>
      <c r="BH157" s="186">
        <f>IF(N157="sníž. přenesená",J157,0)</f>
        <v>0</v>
      </c>
      <c r="BI157" s="186">
        <f>IF(N157="nulová",J157,0)</f>
        <v>0</v>
      </c>
      <c r="BJ157" s="18" t="s">
        <v>79</v>
      </c>
      <c r="BK157" s="186">
        <f>ROUND(I157*H157,2)</f>
        <v>0</v>
      </c>
      <c r="BL157" s="18" t="s">
        <v>135</v>
      </c>
      <c r="BM157" s="185" t="s">
        <v>223</v>
      </c>
    </row>
    <row r="158" spans="1:65" s="2" customFormat="1" ht="19.5">
      <c r="A158" s="35"/>
      <c r="B158" s="36"/>
      <c r="C158" s="37"/>
      <c r="D158" s="187" t="s">
        <v>137</v>
      </c>
      <c r="E158" s="37"/>
      <c r="F158" s="188" t="s">
        <v>224</v>
      </c>
      <c r="G158" s="37"/>
      <c r="H158" s="37"/>
      <c r="I158" s="189"/>
      <c r="J158" s="37"/>
      <c r="K158" s="37"/>
      <c r="L158" s="40"/>
      <c r="M158" s="190"/>
      <c r="N158" s="191"/>
      <c r="O158" s="65"/>
      <c r="P158" s="65"/>
      <c r="Q158" s="65"/>
      <c r="R158" s="65"/>
      <c r="S158" s="65"/>
      <c r="T158" s="66"/>
      <c r="U158" s="35"/>
      <c r="V158" s="35"/>
      <c r="W158" s="35"/>
      <c r="X158" s="35"/>
      <c r="Y158" s="35"/>
      <c r="Z158" s="35"/>
      <c r="AA158" s="35"/>
      <c r="AB158" s="35"/>
      <c r="AC158" s="35"/>
      <c r="AD158" s="35"/>
      <c r="AE158" s="35"/>
      <c r="AT158" s="18" t="s">
        <v>137</v>
      </c>
      <c r="AU158" s="18" t="s">
        <v>81</v>
      </c>
    </row>
    <row r="159" spans="1:65" s="2" customFormat="1" ht="39">
      <c r="A159" s="35"/>
      <c r="B159" s="36"/>
      <c r="C159" s="37"/>
      <c r="D159" s="187" t="s">
        <v>139</v>
      </c>
      <c r="E159" s="37"/>
      <c r="F159" s="192" t="s">
        <v>225</v>
      </c>
      <c r="G159" s="37"/>
      <c r="H159" s="37"/>
      <c r="I159" s="189"/>
      <c r="J159" s="37"/>
      <c r="K159" s="37"/>
      <c r="L159" s="40"/>
      <c r="M159" s="190"/>
      <c r="N159" s="191"/>
      <c r="O159" s="65"/>
      <c r="P159" s="65"/>
      <c r="Q159" s="65"/>
      <c r="R159" s="65"/>
      <c r="S159" s="65"/>
      <c r="T159" s="66"/>
      <c r="U159" s="35"/>
      <c r="V159" s="35"/>
      <c r="W159" s="35"/>
      <c r="X159" s="35"/>
      <c r="Y159" s="35"/>
      <c r="Z159" s="35"/>
      <c r="AA159" s="35"/>
      <c r="AB159" s="35"/>
      <c r="AC159" s="35"/>
      <c r="AD159" s="35"/>
      <c r="AE159" s="35"/>
      <c r="AT159" s="18" t="s">
        <v>139</v>
      </c>
      <c r="AU159" s="18" t="s">
        <v>81</v>
      </c>
    </row>
    <row r="160" spans="1:65" s="14" customFormat="1" ht="11.25">
      <c r="B160" s="204"/>
      <c r="C160" s="205"/>
      <c r="D160" s="187" t="s">
        <v>143</v>
      </c>
      <c r="E160" s="206" t="s">
        <v>19</v>
      </c>
      <c r="F160" s="207" t="s">
        <v>202</v>
      </c>
      <c r="G160" s="205"/>
      <c r="H160" s="206" t="s">
        <v>19</v>
      </c>
      <c r="I160" s="208"/>
      <c r="J160" s="205"/>
      <c r="K160" s="205"/>
      <c r="L160" s="209"/>
      <c r="M160" s="210"/>
      <c r="N160" s="211"/>
      <c r="O160" s="211"/>
      <c r="P160" s="211"/>
      <c r="Q160" s="211"/>
      <c r="R160" s="211"/>
      <c r="S160" s="211"/>
      <c r="T160" s="212"/>
      <c r="AT160" s="213" t="s">
        <v>143</v>
      </c>
      <c r="AU160" s="213" t="s">
        <v>81</v>
      </c>
      <c r="AV160" s="14" t="s">
        <v>79</v>
      </c>
      <c r="AW160" s="14" t="s">
        <v>33</v>
      </c>
      <c r="AX160" s="14" t="s">
        <v>71</v>
      </c>
      <c r="AY160" s="213" t="s">
        <v>127</v>
      </c>
    </row>
    <row r="161" spans="1:65" s="13" customFormat="1" ht="11.25">
      <c r="B161" s="193"/>
      <c r="C161" s="194"/>
      <c r="D161" s="187" t="s">
        <v>143</v>
      </c>
      <c r="E161" s="195" t="s">
        <v>19</v>
      </c>
      <c r="F161" s="196" t="s">
        <v>226</v>
      </c>
      <c r="G161" s="194"/>
      <c r="H161" s="197">
        <v>21.9</v>
      </c>
      <c r="I161" s="198"/>
      <c r="J161" s="194"/>
      <c r="K161" s="194"/>
      <c r="L161" s="199"/>
      <c r="M161" s="200"/>
      <c r="N161" s="201"/>
      <c r="O161" s="201"/>
      <c r="P161" s="201"/>
      <c r="Q161" s="201"/>
      <c r="R161" s="201"/>
      <c r="S161" s="201"/>
      <c r="T161" s="202"/>
      <c r="AT161" s="203" t="s">
        <v>143</v>
      </c>
      <c r="AU161" s="203" t="s">
        <v>81</v>
      </c>
      <c r="AV161" s="13" t="s">
        <v>81</v>
      </c>
      <c r="AW161" s="13" t="s">
        <v>33</v>
      </c>
      <c r="AX161" s="13" t="s">
        <v>79</v>
      </c>
      <c r="AY161" s="203" t="s">
        <v>127</v>
      </c>
    </row>
    <row r="162" spans="1:65" s="2" customFormat="1" ht="16.5" customHeight="1">
      <c r="A162" s="35"/>
      <c r="B162" s="36"/>
      <c r="C162" s="225" t="s">
        <v>227</v>
      </c>
      <c r="D162" s="225" t="s">
        <v>228</v>
      </c>
      <c r="E162" s="226" t="s">
        <v>229</v>
      </c>
      <c r="F162" s="227" t="s">
        <v>230</v>
      </c>
      <c r="G162" s="228" t="s">
        <v>147</v>
      </c>
      <c r="H162" s="229">
        <v>3851.4409999999998</v>
      </c>
      <c r="I162" s="230"/>
      <c r="J162" s="231">
        <f>ROUND(I162*H162,2)</f>
        <v>0</v>
      </c>
      <c r="K162" s="227" t="s">
        <v>134</v>
      </c>
      <c r="L162" s="232"/>
      <c r="M162" s="233" t="s">
        <v>19</v>
      </c>
      <c r="N162" s="234" t="s">
        <v>42</v>
      </c>
      <c r="O162" s="65"/>
      <c r="P162" s="183">
        <f>O162*H162</f>
        <v>0</v>
      </c>
      <c r="Q162" s="183">
        <v>1</v>
      </c>
      <c r="R162" s="183">
        <f>Q162*H162</f>
        <v>3851.4409999999998</v>
      </c>
      <c r="S162" s="183">
        <v>0</v>
      </c>
      <c r="T162" s="184">
        <f>S162*H162</f>
        <v>0</v>
      </c>
      <c r="U162" s="35"/>
      <c r="V162" s="35"/>
      <c r="W162" s="35"/>
      <c r="X162" s="35"/>
      <c r="Y162" s="35"/>
      <c r="Z162" s="35"/>
      <c r="AA162" s="35"/>
      <c r="AB162" s="35"/>
      <c r="AC162" s="35"/>
      <c r="AD162" s="35"/>
      <c r="AE162" s="35"/>
      <c r="AR162" s="185" t="s">
        <v>196</v>
      </c>
      <c r="AT162" s="185" t="s">
        <v>228</v>
      </c>
      <c r="AU162" s="185" t="s">
        <v>81</v>
      </c>
      <c r="AY162" s="18" t="s">
        <v>127</v>
      </c>
      <c r="BE162" s="186">
        <f>IF(N162="základní",J162,0)</f>
        <v>0</v>
      </c>
      <c r="BF162" s="186">
        <f>IF(N162="snížená",J162,0)</f>
        <v>0</v>
      </c>
      <c r="BG162" s="186">
        <f>IF(N162="zákl. přenesená",J162,0)</f>
        <v>0</v>
      </c>
      <c r="BH162" s="186">
        <f>IF(N162="sníž. přenesená",J162,0)</f>
        <v>0</v>
      </c>
      <c r="BI162" s="186">
        <f>IF(N162="nulová",J162,0)</f>
        <v>0</v>
      </c>
      <c r="BJ162" s="18" t="s">
        <v>79</v>
      </c>
      <c r="BK162" s="186">
        <f>ROUND(I162*H162,2)</f>
        <v>0</v>
      </c>
      <c r="BL162" s="18" t="s">
        <v>135</v>
      </c>
      <c r="BM162" s="185" t="s">
        <v>231</v>
      </c>
    </row>
    <row r="163" spans="1:65" s="2" customFormat="1" ht="11.25">
      <c r="A163" s="35"/>
      <c r="B163" s="36"/>
      <c r="C163" s="37"/>
      <c r="D163" s="187" t="s">
        <v>137</v>
      </c>
      <c r="E163" s="37"/>
      <c r="F163" s="188" t="s">
        <v>230</v>
      </c>
      <c r="G163" s="37"/>
      <c r="H163" s="37"/>
      <c r="I163" s="189"/>
      <c r="J163" s="37"/>
      <c r="K163" s="37"/>
      <c r="L163" s="40"/>
      <c r="M163" s="190"/>
      <c r="N163" s="191"/>
      <c r="O163" s="65"/>
      <c r="P163" s="65"/>
      <c r="Q163" s="65"/>
      <c r="R163" s="65"/>
      <c r="S163" s="65"/>
      <c r="T163" s="66"/>
      <c r="U163" s="35"/>
      <c r="V163" s="35"/>
      <c r="W163" s="35"/>
      <c r="X163" s="35"/>
      <c r="Y163" s="35"/>
      <c r="Z163" s="35"/>
      <c r="AA163" s="35"/>
      <c r="AB163" s="35"/>
      <c r="AC163" s="35"/>
      <c r="AD163" s="35"/>
      <c r="AE163" s="35"/>
      <c r="AT163" s="18" t="s">
        <v>137</v>
      </c>
      <c r="AU163" s="18" t="s">
        <v>81</v>
      </c>
    </row>
    <row r="164" spans="1:65" s="14" customFormat="1" ht="11.25">
      <c r="B164" s="204"/>
      <c r="C164" s="205"/>
      <c r="D164" s="187" t="s">
        <v>143</v>
      </c>
      <c r="E164" s="206" t="s">
        <v>19</v>
      </c>
      <c r="F164" s="207" t="s">
        <v>202</v>
      </c>
      <c r="G164" s="205"/>
      <c r="H164" s="206" t="s">
        <v>19</v>
      </c>
      <c r="I164" s="208"/>
      <c r="J164" s="205"/>
      <c r="K164" s="205"/>
      <c r="L164" s="209"/>
      <c r="M164" s="210"/>
      <c r="N164" s="211"/>
      <c r="O164" s="211"/>
      <c r="P164" s="211"/>
      <c r="Q164" s="211"/>
      <c r="R164" s="211"/>
      <c r="S164" s="211"/>
      <c r="T164" s="212"/>
      <c r="AT164" s="213" t="s">
        <v>143</v>
      </c>
      <c r="AU164" s="213" t="s">
        <v>81</v>
      </c>
      <c r="AV164" s="14" t="s">
        <v>79</v>
      </c>
      <c r="AW164" s="14" t="s">
        <v>33</v>
      </c>
      <c r="AX164" s="14" t="s">
        <v>71</v>
      </c>
      <c r="AY164" s="213" t="s">
        <v>127</v>
      </c>
    </row>
    <row r="165" spans="1:65" s="13" customFormat="1" ht="11.25">
      <c r="B165" s="193"/>
      <c r="C165" s="194"/>
      <c r="D165" s="187" t="s">
        <v>143</v>
      </c>
      <c r="E165" s="195" t="s">
        <v>19</v>
      </c>
      <c r="F165" s="196" t="s">
        <v>232</v>
      </c>
      <c r="G165" s="194"/>
      <c r="H165" s="197">
        <v>3851.4409999999998</v>
      </c>
      <c r="I165" s="198"/>
      <c r="J165" s="194"/>
      <c r="K165" s="194"/>
      <c r="L165" s="199"/>
      <c r="M165" s="200"/>
      <c r="N165" s="201"/>
      <c r="O165" s="201"/>
      <c r="P165" s="201"/>
      <c r="Q165" s="201"/>
      <c r="R165" s="201"/>
      <c r="S165" s="201"/>
      <c r="T165" s="202"/>
      <c r="AT165" s="203" t="s">
        <v>143</v>
      </c>
      <c r="AU165" s="203" t="s">
        <v>81</v>
      </c>
      <c r="AV165" s="13" t="s">
        <v>81</v>
      </c>
      <c r="AW165" s="13" t="s">
        <v>33</v>
      </c>
      <c r="AX165" s="13" t="s">
        <v>79</v>
      </c>
      <c r="AY165" s="203" t="s">
        <v>127</v>
      </c>
    </row>
    <row r="166" spans="1:65" s="2" customFormat="1" ht="16.5" customHeight="1">
      <c r="A166" s="35"/>
      <c r="B166" s="36"/>
      <c r="C166" s="174" t="s">
        <v>233</v>
      </c>
      <c r="D166" s="174" t="s">
        <v>130</v>
      </c>
      <c r="E166" s="175" t="s">
        <v>234</v>
      </c>
      <c r="F166" s="176" t="s">
        <v>235</v>
      </c>
      <c r="G166" s="177" t="s">
        <v>236</v>
      </c>
      <c r="H166" s="178">
        <v>615</v>
      </c>
      <c r="I166" s="179"/>
      <c r="J166" s="180">
        <f>ROUND(I166*H166,2)</f>
        <v>0</v>
      </c>
      <c r="K166" s="176" t="s">
        <v>134</v>
      </c>
      <c r="L166" s="40"/>
      <c r="M166" s="181" t="s">
        <v>19</v>
      </c>
      <c r="N166" s="182" t="s">
        <v>42</v>
      </c>
      <c r="O166" s="65"/>
      <c r="P166" s="183">
        <f>O166*H166</f>
        <v>0</v>
      </c>
      <c r="Q166" s="183">
        <v>0</v>
      </c>
      <c r="R166" s="183">
        <f>Q166*H166</f>
        <v>0</v>
      </c>
      <c r="S166" s="183">
        <v>0</v>
      </c>
      <c r="T166" s="184">
        <f>S166*H166</f>
        <v>0</v>
      </c>
      <c r="U166" s="35"/>
      <c r="V166" s="35"/>
      <c r="W166" s="35"/>
      <c r="X166" s="35"/>
      <c r="Y166" s="35"/>
      <c r="Z166" s="35"/>
      <c r="AA166" s="35"/>
      <c r="AB166" s="35"/>
      <c r="AC166" s="35"/>
      <c r="AD166" s="35"/>
      <c r="AE166" s="35"/>
      <c r="AR166" s="185" t="s">
        <v>135</v>
      </c>
      <c r="AT166" s="185" t="s">
        <v>130</v>
      </c>
      <c r="AU166" s="185" t="s">
        <v>81</v>
      </c>
      <c r="AY166" s="18" t="s">
        <v>127</v>
      </c>
      <c r="BE166" s="186">
        <f>IF(N166="základní",J166,0)</f>
        <v>0</v>
      </c>
      <c r="BF166" s="186">
        <f>IF(N166="snížená",J166,0)</f>
        <v>0</v>
      </c>
      <c r="BG166" s="186">
        <f>IF(N166="zákl. přenesená",J166,0)</f>
        <v>0</v>
      </c>
      <c r="BH166" s="186">
        <f>IF(N166="sníž. přenesená",J166,0)</f>
        <v>0</v>
      </c>
      <c r="BI166" s="186">
        <f>IF(N166="nulová",J166,0)</f>
        <v>0</v>
      </c>
      <c r="BJ166" s="18" t="s">
        <v>79</v>
      </c>
      <c r="BK166" s="186">
        <f>ROUND(I166*H166,2)</f>
        <v>0</v>
      </c>
      <c r="BL166" s="18" t="s">
        <v>135</v>
      </c>
      <c r="BM166" s="185" t="s">
        <v>237</v>
      </c>
    </row>
    <row r="167" spans="1:65" s="2" customFormat="1" ht="19.5">
      <c r="A167" s="35"/>
      <c r="B167" s="36"/>
      <c r="C167" s="37"/>
      <c r="D167" s="187" t="s">
        <v>137</v>
      </c>
      <c r="E167" s="37"/>
      <c r="F167" s="188" t="s">
        <v>238</v>
      </c>
      <c r="G167" s="37"/>
      <c r="H167" s="37"/>
      <c r="I167" s="189"/>
      <c r="J167" s="37"/>
      <c r="K167" s="37"/>
      <c r="L167" s="40"/>
      <c r="M167" s="190"/>
      <c r="N167" s="191"/>
      <c r="O167" s="65"/>
      <c r="P167" s="65"/>
      <c r="Q167" s="65"/>
      <c r="R167" s="65"/>
      <c r="S167" s="65"/>
      <c r="T167" s="66"/>
      <c r="U167" s="35"/>
      <c r="V167" s="35"/>
      <c r="W167" s="35"/>
      <c r="X167" s="35"/>
      <c r="Y167" s="35"/>
      <c r="Z167" s="35"/>
      <c r="AA167" s="35"/>
      <c r="AB167" s="35"/>
      <c r="AC167" s="35"/>
      <c r="AD167" s="35"/>
      <c r="AE167" s="35"/>
      <c r="AT167" s="18" t="s">
        <v>137</v>
      </c>
      <c r="AU167" s="18" t="s">
        <v>81</v>
      </c>
    </row>
    <row r="168" spans="1:65" s="2" customFormat="1" ht="29.25">
      <c r="A168" s="35"/>
      <c r="B168" s="36"/>
      <c r="C168" s="37"/>
      <c r="D168" s="187" t="s">
        <v>139</v>
      </c>
      <c r="E168" s="37"/>
      <c r="F168" s="192" t="s">
        <v>239</v>
      </c>
      <c r="G168" s="37"/>
      <c r="H168" s="37"/>
      <c r="I168" s="189"/>
      <c r="J168" s="37"/>
      <c r="K168" s="37"/>
      <c r="L168" s="40"/>
      <c r="M168" s="190"/>
      <c r="N168" s="191"/>
      <c r="O168" s="65"/>
      <c r="P168" s="65"/>
      <c r="Q168" s="65"/>
      <c r="R168" s="65"/>
      <c r="S168" s="65"/>
      <c r="T168" s="66"/>
      <c r="U168" s="35"/>
      <c r="V168" s="35"/>
      <c r="W168" s="35"/>
      <c r="X168" s="35"/>
      <c r="Y168" s="35"/>
      <c r="Z168" s="35"/>
      <c r="AA168" s="35"/>
      <c r="AB168" s="35"/>
      <c r="AC168" s="35"/>
      <c r="AD168" s="35"/>
      <c r="AE168" s="35"/>
      <c r="AT168" s="18" t="s">
        <v>139</v>
      </c>
      <c r="AU168" s="18" t="s">
        <v>81</v>
      </c>
    </row>
    <row r="169" spans="1:65" s="14" customFormat="1" ht="11.25">
      <c r="B169" s="204"/>
      <c r="C169" s="205"/>
      <c r="D169" s="187" t="s">
        <v>143</v>
      </c>
      <c r="E169" s="206" t="s">
        <v>19</v>
      </c>
      <c r="F169" s="207" t="s">
        <v>202</v>
      </c>
      <c r="G169" s="205"/>
      <c r="H169" s="206" t="s">
        <v>19</v>
      </c>
      <c r="I169" s="208"/>
      <c r="J169" s="205"/>
      <c r="K169" s="205"/>
      <c r="L169" s="209"/>
      <c r="M169" s="210"/>
      <c r="N169" s="211"/>
      <c r="O169" s="211"/>
      <c r="P169" s="211"/>
      <c r="Q169" s="211"/>
      <c r="R169" s="211"/>
      <c r="S169" s="211"/>
      <c r="T169" s="212"/>
      <c r="AT169" s="213" t="s">
        <v>143</v>
      </c>
      <c r="AU169" s="213" t="s">
        <v>81</v>
      </c>
      <c r="AV169" s="14" t="s">
        <v>79</v>
      </c>
      <c r="AW169" s="14" t="s">
        <v>33</v>
      </c>
      <c r="AX169" s="14" t="s">
        <v>71</v>
      </c>
      <c r="AY169" s="213" t="s">
        <v>127</v>
      </c>
    </row>
    <row r="170" spans="1:65" s="13" customFormat="1" ht="11.25">
      <c r="B170" s="193"/>
      <c r="C170" s="194"/>
      <c r="D170" s="187" t="s">
        <v>143</v>
      </c>
      <c r="E170" s="195" t="s">
        <v>19</v>
      </c>
      <c r="F170" s="196" t="s">
        <v>240</v>
      </c>
      <c r="G170" s="194"/>
      <c r="H170" s="197">
        <v>615</v>
      </c>
      <c r="I170" s="198"/>
      <c r="J170" s="194"/>
      <c r="K170" s="194"/>
      <c r="L170" s="199"/>
      <c r="M170" s="200"/>
      <c r="N170" s="201"/>
      <c r="O170" s="201"/>
      <c r="P170" s="201"/>
      <c r="Q170" s="201"/>
      <c r="R170" s="201"/>
      <c r="S170" s="201"/>
      <c r="T170" s="202"/>
      <c r="AT170" s="203" t="s">
        <v>143</v>
      </c>
      <c r="AU170" s="203" t="s">
        <v>81</v>
      </c>
      <c r="AV170" s="13" t="s">
        <v>81</v>
      </c>
      <c r="AW170" s="13" t="s">
        <v>33</v>
      </c>
      <c r="AX170" s="13" t="s">
        <v>79</v>
      </c>
      <c r="AY170" s="203" t="s">
        <v>127</v>
      </c>
    </row>
    <row r="171" spans="1:65" s="2" customFormat="1" ht="16.5" customHeight="1">
      <c r="A171" s="35"/>
      <c r="B171" s="36"/>
      <c r="C171" s="174" t="s">
        <v>241</v>
      </c>
      <c r="D171" s="174" t="s">
        <v>130</v>
      </c>
      <c r="E171" s="175" t="s">
        <v>242</v>
      </c>
      <c r="F171" s="176" t="s">
        <v>243</v>
      </c>
      <c r="G171" s="177" t="s">
        <v>236</v>
      </c>
      <c r="H171" s="178">
        <v>600</v>
      </c>
      <c r="I171" s="179"/>
      <c r="J171" s="180">
        <f>ROUND(I171*H171,2)</f>
        <v>0</v>
      </c>
      <c r="K171" s="176" t="s">
        <v>134</v>
      </c>
      <c r="L171" s="40"/>
      <c r="M171" s="181" t="s">
        <v>19</v>
      </c>
      <c r="N171" s="182" t="s">
        <v>42</v>
      </c>
      <c r="O171" s="65"/>
      <c r="P171" s="183">
        <f>O171*H171</f>
        <v>0</v>
      </c>
      <c r="Q171" s="183">
        <v>0</v>
      </c>
      <c r="R171" s="183">
        <f>Q171*H171</f>
        <v>0</v>
      </c>
      <c r="S171" s="183">
        <v>0</v>
      </c>
      <c r="T171" s="184">
        <f>S171*H171</f>
        <v>0</v>
      </c>
      <c r="U171" s="35"/>
      <c r="V171" s="35"/>
      <c r="W171" s="35"/>
      <c r="X171" s="35"/>
      <c r="Y171" s="35"/>
      <c r="Z171" s="35"/>
      <c r="AA171" s="35"/>
      <c r="AB171" s="35"/>
      <c r="AC171" s="35"/>
      <c r="AD171" s="35"/>
      <c r="AE171" s="35"/>
      <c r="AR171" s="185" t="s">
        <v>135</v>
      </c>
      <c r="AT171" s="185" t="s">
        <v>130</v>
      </c>
      <c r="AU171" s="185" t="s">
        <v>81</v>
      </c>
      <c r="AY171" s="18" t="s">
        <v>127</v>
      </c>
      <c r="BE171" s="186">
        <f>IF(N171="základní",J171,0)</f>
        <v>0</v>
      </c>
      <c r="BF171" s="186">
        <f>IF(N171="snížená",J171,0)</f>
        <v>0</v>
      </c>
      <c r="BG171" s="186">
        <f>IF(N171="zákl. přenesená",J171,0)</f>
        <v>0</v>
      </c>
      <c r="BH171" s="186">
        <f>IF(N171="sníž. přenesená",J171,0)</f>
        <v>0</v>
      </c>
      <c r="BI171" s="186">
        <f>IF(N171="nulová",J171,0)</f>
        <v>0</v>
      </c>
      <c r="BJ171" s="18" t="s">
        <v>79</v>
      </c>
      <c r="BK171" s="186">
        <f>ROUND(I171*H171,2)</f>
        <v>0</v>
      </c>
      <c r="BL171" s="18" t="s">
        <v>135</v>
      </c>
      <c r="BM171" s="185" t="s">
        <v>244</v>
      </c>
    </row>
    <row r="172" spans="1:65" s="2" customFormat="1" ht="29.25">
      <c r="A172" s="35"/>
      <c r="B172" s="36"/>
      <c r="C172" s="37"/>
      <c r="D172" s="187" t="s">
        <v>137</v>
      </c>
      <c r="E172" s="37"/>
      <c r="F172" s="188" t="s">
        <v>245</v>
      </c>
      <c r="G172" s="37"/>
      <c r="H172" s="37"/>
      <c r="I172" s="189"/>
      <c r="J172" s="37"/>
      <c r="K172" s="37"/>
      <c r="L172" s="40"/>
      <c r="M172" s="190"/>
      <c r="N172" s="191"/>
      <c r="O172" s="65"/>
      <c r="P172" s="65"/>
      <c r="Q172" s="65"/>
      <c r="R172" s="65"/>
      <c r="S172" s="65"/>
      <c r="T172" s="66"/>
      <c r="U172" s="35"/>
      <c r="V172" s="35"/>
      <c r="W172" s="35"/>
      <c r="X172" s="35"/>
      <c r="Y172" s="35"/>
      <c r="Z172" s="35"/>
      <c r="AA172" s="35"/>
      <c r="AB172" s="35"/>
      <c r="AC172" s="35"/>
      <c r="AD172" s="35"/>
      <c r="AE172" s="35"/>
      <c r="AT172" s="18" t="s">
        <v>137</v>
      </c>
      <c r="AU172" s="18" t="s">
        <v>81</v>
      </c>
    </row>
    <row r="173" spans="1:65" s="2" customFormat="1" ht="29.25">
      <c r="A173" s="35"/>
      <c r="B173" s="36"/>
      <c r="C173" s="37"/>
      <c r="D173" s="187" t="s">
        <v>139</v>
      </c>
      <c r="E173" s="37"/>
      <c r="F173" s="192" t="s">
        <v>246</v>
      </c>
      <c r="G173" s="37"/>
      <c r="H173" s="37"/>
      <c r="I173" s="189"/>
      <c r="J173" s="37"/>
      <c r="K173" s="37"/>
      <c r="L173" s="40"/>
      <c r="M173" s="190"/>
      <c r="N173" s="191"/>
      <c r="O173" s="65"/>
      <c r="P173" s="65"/>
      <c r="Q173" s="65"/>
      <c r="R173" s="65"/>
      <c r="S173" s="65"/>
      <c r="T173" s="66"/>
      <c r="U173" s="35"/>
      <c r="V173" s="35"/>
      <c r="W173" s="35"/>
      <c r="X173" s="35"/>
      <c r="Y173" s="35"/>
      <c r="Z173" s="35"/>
      <c r="AA173" s="35"/>
      <c r="AB173" s="35"/>
      <c r="AC173" s="35"/>
      <c r="AD173" s="35"/>
      <c r="AE173" s="35"/>
      <c r="AT173" s="18" t="s">
        <v>139</v>
      </c>
      <c r="AU173" s="18" t="s">
        <v>81</v>
      </c>
    </row>
    <row r="174" spans="1:65" s="14" customFormat="1" ht="11.25">
      <c r="B174" s="204"/>
      <c r="C174" s="205"/>
      <c r="D174" s="187" t="s">
        <v>143</v>
      </c>
      <c r="E174" s="206" t="s">
        <v>19</v>
      </c>
      <c r="F174" s="207" t="s">
        <v>247</v>
      </c>
      <c r="G174" s="205"/>
      <c r="H174" s="206" t="s">
        <v>19</v>
      </c>
      <c r="I174" s="208"/>
      <c r="J174" s="205"/>
      <c r="K174" s="205"/>
      <c r="L174" s="209"/>
      <c r="M174" s="210"/>
      <c r="N174" s="211"/>
      <c r="O174" s="211"/>
      <c r="P174" s="211"/>
      <c r="Q174" s="211"/>
      <c r="R174" s="211"/>
      <c r="S174" s="211"/>
      <c r="T174" s="212"/>
      <c r="AT174" s="213" t="s">
        <v>143</v>
      </c>
      <c r="AU174" s="213" t="s">
        <v>81</v>
      </c>
      <c r="AV174" s="14" t="s">
        <v>79</v>
      </c>
      <c r="AW174" s="14" t="s">
        <v>33</v>
      </c>
      <c r="AX174" s="14" t="s">
        <v>71</v>
      </c>
      <c r="AY174" s="213" t="s">
        <v>127</v>
      </c>
    </row>
    <row r="175" spans="1:65" s="13" customFormat="1" ht="11.25">
      <c r="B175" s="193"/>
      <c r="C175" s="194"/>
      <c r="D175" s="187" t="s">
        <v>143</v>
      </c>
      <c r="E175" s="195" t="s">
        <v>19</v>
      </c>
      <c r="F175" s="196" t="s">
        <v>248</v>
      </c>
      <c r="G175" s="194"/>
      <c r="H175" s="197">
        <v>600</v>
      </c>
      <c r="I175" s="198"/>
      <c r="J175" s="194"/>
      <c r="K175" s="194"/>
      <c r="L175" s="199"/>
      <c r="M175" s="200"/>
      <c r="N175" s="201"/>
      <c r="O175" s="201"/>
      <c r="P175" s="201"/>
      <c r="Q175" s="201"/>
      <c r="R175" s="201"/>
      <c r="S175" s="201"/>
      <c r="T175" s="202"/>
      <c r="AT175" s="203" t="s">
        <v>143</v>
      </c>
      <c r="AU175" s="203" t="s">
        <v>81</v>
      </c>
      <c r="AV175" s="13" t="s">
        <v>81</v>
      </c>
      <c r="AW175" s="13" t="s">
        <v>33</v>
      </c>
      <c r="AX175" s="13" t="s">
        <v>79</v>
      </c>
      <c r="AY175" s="203" t="s">
        <v>127</v>
      </c>
    </row>
    <row r="176" spans="1:65" s="2" customFormat="1" ht="16.5" customHeight="1">
      <c r="A176" s="35"/>
      <c r="B176" s="36"/>
      <c r="C176" s="174" t="s">
        <v>8</v>
      </c>
      <c r="D176" s="174" t="s">
        <v>130</v>
      </c>
      <c r="E176" s="175" t="s">
        <v>249</v>
      </c>
      <c r="F176" s="176" t="s">
        <v>250</v>
      </c>
      <c r="G176" s="177" t="s">
        <v>236</v>
      </c>
      <c r="H176" s="178">
        <v>615</v>
      </c>
      <c r="I176" s="179"/>
      <c r="J176" s="180">
        <f>ROUND(I176*H176,2)</f>
        <v>0</v>
      </c>
      <c r="K176" s="176" t="s">
        <v>134</v>
      </c>
      <c r="L176" s="40"/>
      <c r="M176" s="181" t="s">
        <v>19</v>
      </c>
      <c r="N176" s="182" t="s">
        <v>42</v>
      </c>
      <c r="O176" s="65"/>
      <c r="P176" s="183">
        <f>O176*H176</f>
        <v>0</v>
      </c>
      <c r="Q176" s="183">
        <v>0</v>
      </c>
      <c r="R176" s="183">
        <f>Q176*H176</f>
        <v>0</v>
      </c>
      <c r="S176" s="183">
        <v>0</v>
      </c>
      <c r="T176" s="184">
        <f>S176*H176</f>
        <v>0</v>
      </c>
      <c r="U176" s="35"/>
      <c r="V176" s="35"/>
      <c r="W176" s="35"/>
      <c r="X176" s="35"/>
      <c r="Y176" s="35"/>
      <c r="Z176" s="35"/>
      <c r="AA176" s="35"/>
      <c r="AB176" s="35"/>
      <c r="AC176" s="35"/>
      <c r="AD176" s="35"/>
      <c r="AE176" s="35"/>
      <c r="AR176" s="185" t="s">
        <v>135</v>
      </c>
      <c r="AT176" s="185" t="s">
        <v>130</v>
      </c>
      <c r="AU176" s="185" t="s">
        <v>81</v>
      </c>
      <c r="AY176" s="18" t="s">
        <v>127</v>
      </c>
      <c r="BE176" s="186">
        <f>IF(N176="základní",J176,0)</f>
        <v>0</v>
      </c>
      <c r="BF176" s="186">
        <f>IF(N176="snížená",J176,0)</f>
        <v>0</v>
      </c>
      <c r="BG176" s="186">
        <f>IF(N176="zákl. přenesená",J176,0)</f>
        <v>0</v>
      </c>
      <c r="BH176" s="186">
        <f>IF(N176="sníž. přenesená",J176,0)</f>
        <v>0</v>
      </c>
      <c r="BI176" s="186">
        <f>IF(N176="nulová",J176,0)</f>
        <v>0</v>
      </c>
      <c r="BJ176" s="18" t="s">
        <v>79</v>
      </c>
      <c r="BK176" s="186">
        <f>ROUND(I176*H176,2)</f>
        <v>0</v>
      </c>
      <c r="BL176" s="18" t="s">
        <v>135</v>
      </c>
      <c r="BM176" s="185" t="s">
        <v>251</v>
      </c>
    </row>
    <row r="177" spans="1:65" s="2" customFormat="1" ht="29.25">
      <c r="A177" s="35"/>
      <c r="B177" s="36"/>
      <c r="C177" s="37"/>
      <c r="D177" s="187" t="s">
        <v>137</v>
      </c>
      <c r="E177" s="37"/>
      <c r="F177" s="188" t="s">
        <v>252</v>
      </c>
      <c r="G177" s="37"/>
      <c r="H177" s="37"/>
      <c r="I177" s="189"/>
      <c r="J177" s="37"/>
      <c r="K177" s="37"/>
      <c r="L177" s="40"/>
      <c r="M177" s="190"/>
      <c r="N177" s="191"/>
      <c r="O177" s="65"/>
      <c r="P177" s="65"/>
      <c r="Q177" s="65"/>
      <c r="R177" s="65"/>
      <c r="S177" s="65"/>
      <c r="T177" s="66"/>
      <c r="U177" s="35"/>
      <c r="V177" s="35"/>
      <c r="W177" s="35"/>
      <c r="X177" s="35"/>
      <c r="Y177" s="35"/>
      <c r="Z177" s="35"/>
      <c r="AA177" s="35"/>
      <c r="AB177" s="35"/>
      <c r="AC177" s="35"/>
      <c r="AD177" s="35"/>
      <c r="AE177" s="35"/>
      <c r="AT177" s="18" t="s">
        <v>137</v>
      </c>
      <c r="AU177" s="18" t="s">
        <v>81</v>
      </c>
    </row>
    <row r="178" spans="1:65" s="2" customFormat="1" ht="29.25">
      <c r="A178" s="35"/>
      <c r="B178" s="36"/>
      <c r="C178" s="37"/>
      <c r="D178" s="187" t="s">
        <v>139</v>
      </c>
      <c r="E178" s="37"/>
      <c r="F178" s="192" t="s">
        <v>253</v>
      </c>
      <c r="G178" s="37"/>
      <c r="H178" s="37"/>
      <c r="I178" s="189"/>
      <c r="J178" s="37"/>
      <c r="K178" s="37"/>
      <c r="L178" s="40"/>
      <c r="M178" s="190"/>
      <c r="N178" s="191"/>
      <c r="O178" s="65"/>
      <c r="P178" s="65"/>
      <c r="Q178" s="65"/>
      <c r="R178" s="65"/>
      <c r="S178" s="65"/>
      <c r="T178" s="66"/>
      <c r="U178" s="35"/>
      <c r="V178" s="35"/>
      <c r="W178" s="35"/>
      <c r="X178" s="35"/>
      <c r="Y178" s="35"/>
      <c r="Z178" s="35"/>
      <c r="AA178" s="35"/>
      <c r="AB178" s="35"/>
      <c r="AC178" s="35"/>
      <c r="AD178" s="35"/>
      <c r="AE178" s="35"/>
      <c r="AT178" s="18" t="s">
        <v>139</v>
      </c>
      <c r="AU178" s="18" t="s">
        <v>81</v>
      </c>
    </row>
    <row r="179" spans="1:65" s="14" customFormat="1" ht="11.25">
      <c r="B179" s="204"/>
      <c r="C179" s="205"/>
      <c r="D179" s="187" t="s">
        <v>143</v>
      </c>
      <c r="E179" s="206" t="s">
        <v>19</v>
      </c>
      <c r="F179" s="207" t="s">
        <v>202</v>
      </c>
      <c r="G179" s="205"/>
      <c r="H179" s="206" t="s">
        <v>19</v>
      </c>
      <c r="I179" s="208"/>
      <c r="J179" s="205"/>
      <c r="K179" s="205"/>
      <c r="L179" s="209"/>
      <c r="M179" s="210"/>
      <c r="N179" s="211"/>
      <c r="O179" s="211"/>
      <c r="P179" s="211"/>
      <c r="Q179" s="211"/>
      <c r="R179" s="211"/>
      <c r="S179" s="211"/>
      <c r="T179" s="212"/>
      <c r="AT179" s="213" t="s">
        <v>143</v>
      </c>
      <c r="AU179" s="213" t="s">
        <v>81</v>
      </c>
      <c r="AV179" s="14" t="s">
        <v>79</v>
      </c>
      <c r="AW179" s="14" t="s">
        <v>33</v>
      </c>
      <c r="AX179" s="14" t="s">
        <v>71</v>
      </c>
      <c r="AY179" s="213" t="s">
        <v>127</v>
      </c>
    </row>
    <row r="180" spans="1:65" s="13" customFormat="1" ht="11.25">
      <c r="B180" s="193"/>
      <c r="C180" s="194"/>
      <c r="D180" s="187" t="s">
        <v>143</v>
      </c>
      <c r="E180" s="195" t="s">
        <v>19</v>
      </c>
      <c r="F180" s="196" t="s">
        <v>240</v>
      </c>
      <c r="G180" s="194"/>
      <c r="H180" s="197">
        <v>615</v>
      </c>
      <c r="I180" s="198"/>
      <c r="J180" s="194"/>
      <c r="K180" s="194"/>
      <c r="L180" s="199"/>
      <c r="M180" s="200"/>
      <c r="N180" s="201"/>
      <c r="O180" s="201"/>
      <c r="P180" s="201"/>
      <c r="Q180" s="201"/>
      <c r="R180" s="201"/>
      <c r="S180" s="201"/>
      <c r="T180" s="202"/>
      <c r="AT180" s="203" t="s">
        <v>143</v>
      </c>
      <c r="AU180" s="203" t="s">
        <v>81</v>
      </c>
      <c r="AV180" s="13" t="s">
        <v>81</v>
      </c>
      <c r="AW180" s="13" t="s">
        <v>33</v>
      </c>
      <c r="AX180" s="13" t="s">
        <v>79</v>
      </c>
      <c r="AY180" s="203" t="s">
        <v>127</v>
      </c>
    </row>
    <row r="181" spans="1:65" s="2" customFormat="1" ht="16.5" customHeight="1">
      <c r="A181" s="35"/>
      <c r="B181" s="36"/>
      <c r="C181" s="174" t="s">
        <v>254</v>
      </c>
      <c r="D181" s="174" t="s">
        <v>130</v>
      </c>
      <c r="E181" s="175" t="s">
        <v>255</v>
      </c>
      <c r="F181" s="176" t="s">
        <v>256</v>
      </c>
      <c r="G181" s="177" t="s">
        <v>222</v>
      </c>
      <c r="H181" s="178">
        <v>49.2</v>
      </c>
      <c r="I181" s="179"/>
      <c r="J181" s="180">
        <f>ROUND(I181*H181,2)</f>
        <v>0</v>
      </c>
      <c r="K181" s="176" t="s">
        <v>134</v>
      </c>
      <c r="L181" s="40"/>
      <c r="M181" s="181" t="s">
        <v>19</v>
      </c>
      <c r="N181" s="182" t="s">
        <v>42</v>
      </c>
      <c r="O181" s="65"/>
      <c r="P181" s="183">
        <f>O181*H181</f>
        <v>0</v>
      </c>
      <c r="Q181" s="183">
        <v>0</v>
      </c>
      <c r="R181" s="183">
        <f>Q181*H181</f>
        <v>0</v>
      </c>
      <c r="S181" s="183">
        <v>0</v>
      </c>
      <c r="T181" s="184">
        <f>S181*H181</f>
        <v>0</v>
      </c>
      <c r="U181" s="35"/>
      <c r="V181" s="35"/>
      <c r="W181" s="35"/>
      <c r="X181" s="35"/>
      <c r="Y181" s="35"/>
      <c r="Z181" s="35"/>
      <c r="AA181" s="35"/>
      <c r="AB181" s="35"/>
      <c r="AC181" s="35"/>
      <c r="AD181" s="35"/>
      <c r="AE181" s="35"/>
      <c r="AR181" s="185" t="s">
        <v>135</v>
      </c>
      <c r="AT181" s="185" t="s">
        <v>130</v>
      </c>
      <c r="AU181" s="185" t="s">
        <v>81</v>
      </c>
      <c r="AY181" s="18" t="s">
        <v>127</v>
      </c>
      <c r="BE181" s="186">
        <f>IF(N181="základní",J181,0)</f>
        <v>0</v>
      </c>
      <c r="BF181" s="186">
        <f>IF(N181="snížená",J181,0)</f>
        <v>0</v>
      </c>
      <c r="BG181" s="186">
        <f>IF(N181="zákl. přenesená",J181,0)</f>
        <v>0</v>
      </c>
      <c r="BH181" s="186">
        <f>IF(N181="sníž. přenesená",J181,0)</f>
        <v>0</v>
      </c>
      <c r="BI181" s="186">
        <f>IF(N181="nulová",J181,0)</f>
        <v>0</v>
      </c>
      <c r="BJ181" s="18" t="s">
        <v>79</v>
      </c>
      <c r="BK181" s="186">
        <f>ROUND(I181*H181,2)</f>
        <v>0</v>
      </c>
      <c r="BL181" s="18" t="s">
        <v>135</v>
      </c>
      <c r="BM181" s="185" t="s">
        <v>257</v>
      </c>
    </row>
    <row r="182" spans="1:65" s="2" customFormat="1" ht="29.25">
      <c r="A182" s="35"/>
      <c r="B182" s="36"/>
      <c r="C182" s="37"/>
      <c r="D182" s="187" t="s">
        <v>137</v>
      </c>
      <c r="E182" s="37"/>
      <c r="F182" s="188" t="s">
        <v>258</v>
      </c>
      <c r="G182" s="37"/>
      <c r="H182" s="37"/>
      <c r="I182" s="189"/>
      <c r="J182" s="37"/>
      <c r="K182" s="37"/>
      <c r="L182" s="40"/>
      <c r="M182" s="190"/>
      <c r="N182" s="191"/>
      <c r="O182" s="65"/>
      <c r="P182" s="65"/>
      <c r="Q182" s="65"/>
      <c r="R182" s="65"/>
      <c r="S182" s="65"/>
      <c r="T182" s="66"/>
      <c r="U182" s="35"/>
      <c r="V182" s="35"/>
      <c r="W182" s="35"/>
      <c r="X182" s="35"/>
      <c r="Y182" s="35"/>
      <c r="Z182" s="35"/>
      <c r="AA182" s="35"/>
      <c r="AB182" s="35"/>
      <c r="AC182" s="35"/>
      <c r="AD182" s="35"/>
      <c r="AE182" s="35"/>
      <c r="AT182" s="18" t="s">
        <v>137</v>
      </c>
      <c r="AU182" s="18" t="s">
        <v>81</v>
      </c>
    </row>
    <row r="183" spans="1:65" s="2" customFormat="1" ht="39">
      <c r="A183" s="35"/>
      <c r="B183" s="36"/>
      <c r="C183" s="37"/>
      <c r="D183" s="187" t="s">
        <v>139</v>
      </c>
      <c r="E183" s="37"/>
      <c r="F183" s="192" t="s">
        <v>259</v>
      </c>
      <c r="G183" s="37"/>
      <c r="H183" s="37"/>
      <c r="I183" s="189"/>
      <c r="J183" s="37"/>
      <c r="K183" s="37"/>
      <c r="L183" s="40"/>
      <c r="M183" s="190"/>
      <c r="N183" s="191"/>
      <c r="O183" s="65"/>
      <c r="P183" s="65"/>
      <c r="Q183" s="65"/>
      <c r="R183" s="65"/>
      <c r="S183" s="65"/>
      <c r="T183" s="66"/>
      <c r="U183" s="35"/>
      <c r="V183" s="35"/>
      <c r="W183" s="35"/>
      <c r="X183" s="35"/>
      <c r="Y183" s="35"/>
      <c r="Z183" s="35"/>
      <c r="AA183" s="35"/>
      <c r="AB183" s="35"/>
      <c r="AC183" s="35"/>
      <c r="AD183" s="35"/>
      <c r="AE183" s="35"/>
      <c r="AT183" s="18" t="s">
        <v>139</v>
      </c>
      <c r="AU183" s="18" t="s">
        <v>81</v>
      </c>
    </row>
    <row r="184" spans="1:65" s="14" customFormat="1" ht="11.25">
      <c r="B184" s="204"/>
      <c r="C184" s="205"/>
      <c r="D184" s="187" t="s">
        <v>143</v>
      </c>
      <c r="E184" s="206" t="s">
        <v>19</v>
      </c>
      <c r="F184" s="207" t="s">
        <v>202</v>
      </c>
      <c r="G184" s="205"/>
      <c r="H184" s="206" t="s">
        <v>19</v>
      </c>
      <c r="I184" s="208"/>
      <c r="J184" s="205"/>
      <c r="K184" s="205"/>
      <c r="L184" s="209"/>
      <c r="M184" s="210"/>
      <c r="N184" s="211"/>
      <c r="O184" s="211"/>
      <c r="P184" s="211"/>
      <c r="Q184" s="211"/>
      <c r="R184" s="211"/>
      <c r="S184" s="211"/>
      <c r="T184" s="212"/>
      <c r="AT184" s="213" t="s">
        <v>143</v>
      </c>
      <c r="AU184" s="213" t="s">
        <v>81</v>
      </c>
      <c r="AV184" s="14" t="s">
        <v>79</v>
      </c>
      <c r="AW184" s="14" t="s">
        <v>33</v>
      </c>
      <c r="AX184" s="14" t="s">
        <v>71</v>
      </c>
      <c r="AY184" s="213" t="s">
        <v>127</v>
      </c>
    </row>
    <row r="185" spans="1:65" s="13" customFormat="1" ht="11.25">
      <c r="B185" s="193"/>
      <c r="C185" s="194"/>
      <c r="D185" s="187" t="s">
        <v>143</v>
      </c>
      <c r="E185" s="195" t="s">
        <v>19</v>
      </c>
      <c r="F185" s="196" t="s">
        <v>260</v>
      </c>
      <c r="G185" s="194"/>
      <c r="H185" s="197">
        <v>49.2</v>
      </c>
      <c r="I185" s="198"/>
      <c r="J185" s="194"/>
      <c r="K185" s="194"/>
      <c r="L185" s="199"/>
      <c r="M185" s="200"/>
      <c r="N185" s="201"/>
      <c r="O185" s="201"/>
      <c r="P185" s="201"/>
      <c r="Q185" s="201"/>
      <c r="R185" s="201"/>
      <c r="S185" s="201"/>
      <c r="T185" s="202"/>
      <c r="AT185" s="203" t="s">
        <v>143</v>
      </c>
      <c r="AU185" s="203" t="s">
        <v>81</v>
      </c>
      <c r="AV185" s="13" t="s">
        <v>81</v>
      </c>
      <c r="AW185" s="13" t="s">
        <v>33</v>
      </c>
      <c r="AX185" s="13" t="s">
        <v>79</v>
      </c>
      <c r="AY185" s="203" t="s">
        <v>127</v>
      </c>
    </row>
    <row r="186" spans="1:65" s="2" customFormat="1" ht="16.5" customHeight="1">
      <c r="A186" s="35"/>
      <c r="B186" s="36"/>
      <c r="C186" s="225" t="s">
        <v>261</v>
      </c>
      <c r="D186" s="225" t="s">
        <v>228</v>
      </c>
      <c r="E186" s="226" t="s">
        <v>262</v>
      </c>
      <c r="F186" s="227" t="s">
        <v>263</v>
      </c>
      <c r="G186" s="228" t="s">
        <v>147</v>
      </c>
      <c r="H186" s="229">
        <v>100.122</v>
      </c>
      <c r="I186" s="230"/>
      <c r="J186" s="231">
        <f>ROUND(I186*H186,2)</f>
        <v>0</v>
      </c>
      <c r="K186" s="227" t="s">
        <v>134</v>
      </c>
      <c r="L186" s="232"/>
      <c r="M186" s="233" t="s">
        <v>19</v>
      </c>
      <c r="N186" s="234" t="s">
        <v>42</v>
      </c>
      <c r="O186" s="65"/>
      <c r="P186" s="183">
        <f>O186*H186</f>
        <v>0</v>
      </c>
      <c r="Q186" s="183">
        <v>1</v>
      </c>
      <c r="R186" s="183">
        <f>Q186*H186</f>
        <v>100.122</v>
      </c>
      <c r="S186" s="183">
        <v>0</v>
      </c>
      <c r="T186" s="184">
        <f>S186*H186</f>
        <v>0</v>
      </c>
      <c r="U186" s="35"/>
      <c r="V186" s="35"/>
      <c r="W186" s="35"/>
      <c r="X186" s="35"/>
      <c r="Y186" s="35"/>
      <c r="Z186" s="35"/>
      <c r="AA186" s="35"/>
      <c r="AB186" s="35"/>
      <c r="AC186" s="35"/>
      <c r="AD186" s="35"/>
      <c r="AE186" s="35"/>
      <c r="AR186" s="185" t="s">
        <v>196</v>
      </c>
      <c r="AT186" s="185" t="s">
        <v>228</v>
      </c>
      <c r="AU186" s="185" t="s">
        <v>81</v>
      </c>
      <c r="AY186" s="18" t="s">
        <v>127</v>
      </c>
      <c r="BE186" s="186">
        <f>IF(N186="základní",J186,0)</f>
        <v>0</v>
      </c>
      <c r="BF186" s="186">
        <f>IF(N186="snížená",J186,0)</f>
        <v>0</v>
      </c>
      <c r="BG186" s="186">
        <f>IF(N186="zákl. přenesená",J186,0)</f>
        <v>0</v>
      </c>
      <c r="BH186" s="186">
        <f>IF(N186="sníž. přenesená",J186,0)</f>
        <v>0</v>
      </c>
      <c r="BI186" s="186">
        <f>IF(N186="nulová",J186,0)</f>
        <v>0</v>
      </c>
      <c r="BJ186" s="18" t="s">
        <v>79</v>
      </c>
      <c r="BK186" s="186">
        <f>ROUND(I186*H186,2)</f>
        <v>0</v>
      </c>
      <c r="BL186" s="18" t="s">
        <v>135</v>
      </c>
      <c r="BM186" s="185" t="s">
        <v>264</v>
      </c>
    </row>
    <row r="187" spans="1:65" s="2" customFormat="1" ht="11.25">
      <c r="A187" s="35"/>
      <c r="B187" s="36"/>
      <c r="C187" s="37"/>
      <c r="D187" s="187" t="s">
        <v>137</v>
      </c>
      <c r="E187" s="37"/>
      <c r="F187" s="188" t="s">
        <v>263</v>
      </c>
      <c r="G187" s="37"/>
      <c r="H187" s="37"/>
      <c r="I187" s="189"/>
      <c r="J187" s="37"/>
      <c r="K187" s="37"/>
      <c r="L187" s="40"/>
      <c r="M187" s="190"/>
      <c r="N187" s="191"/>
      <c r="O187" s="65"/>
      <c r="P187" s="65"/>
      <c r="Q187" s="65"/>
      <c r="R187" s="65"/>
      <c r="S187" s="65"/>
      <c r="T187" s="66"/>
      <c r="U187" s="35"/>
      <c r="V187" s="35"/>
      <c r="W187" s="35"/>
      <c r="X187" s="35"/>
      <c r="Y187" s="35"/>
      <c r="Z187" s="35"/>
      <c r="AA187" s="35"/>
      <c r="AB187" s="35"/>
      <c r="AC187" s="35"/>
      <c r="AD187" s="35"/>
      <c r="AE187" s="35"/>
      <c r="AT187" s="18" t="s">
        <v>137</v>
      </c>
      <c r="AU187" s="18" t="s">
        <v>81</v>
      </c>
    </row>
    <row r="188" spans="1:65" s="14" customFormat="1" ht="11.25">
      <c r="B188" s="204"/>
      <c r="C188" s="205"/>
      <c r="D188" s="187" t="s">
        <v>143</v>
      </c>
      <c r="E188" s="206" t="s">
        <v>19</v>
      </c>
      <c r="F188" s="207" t="s">
        <v>202</v>
      </c>
      <c r="G188" s="205"/>
      <c r="H188" s="206" t="s">
        <v>19</v>
      </c>
      <c r="I188" s="208"/>
      <c r="J188" s="205"/>
      <c r="K188" s="205"/>
      <c r="L188" s="209"/>
      <c r="M188" s="210"/>
      <c r="N188" s="211"/>
      <c r="O188" s="211"/>
      <c r="P188" s="211"/>
      <c r="Q188" s="211"/>
      <c r="R188" s="211"/>
      <c r="S188" s="211"/>
      <c r="T188" s="212"/>
      <c r="AT188" s="213" t="s">
        <v>143</v>
      </c>
      <c r="AU188" s="213" t="s">
        <v>81</v>
      </c>
      <c r="AV188" s="14" t="s">
        <v>79</v>
      </c>
      <c r="AW188" s="14" t="s">
        <v>33</v>
      </c>
      <c r="AX188" s="14" t="s">
        <v>71</v>
      </c>
      <c r="AY188" s="213" t="s">
        <v>127</v>
      </c>
    </row>
    <row r="189" spans="1:65" s="13" customFormat="1" ht="11.25">
      <c r="B189" s="193"/>
      <c r="C189" s="194"/>
      <c r="D189" s="187" t="s">
        <v>143</v>
      </c>
      <c r="E189" s="195" t="s">
        <v>19</v>
      </c>
      <c r="F189" s="196" t="s">
        <v>265</v>
      </c>
      <c r="G189" s="194"/>
      <c r="H189" s="197">
        <v>100.122</v>
      </c>
      <c r="I189" s="198"/>
      <c r="J189" s="194"/>
      <c r="K189" s="194"/>
      <c r="L189" s="199"/>
      <c r="M189" s="200"/>
      <c r="N189" s="201"/>
      <c r="O189" s="201"/>
      <c r="P189" s="201"/>
      <c r="Q189" s="201"/>
      <c r="R189" s="201"/>
      <c r="S189" s="201"/>
      <c r="T189" s="202"/>
      <c r="AT189" s="203" t="s">
        <v>143</v>
      </c>
      <c r="AU189" s="203" t="s">
        <v>81</v>
      </c>
      <c r="AV189" s="13" t="s">
        <v>81</v>
      </c>
      <c r="AW189" s="13" t="s">
        <v>33</v>
      </c>
      <c r="AX189" s="13" t="s">
        <v>79</v>
      </c>
      <c r="AY189" s="203" t="s">
        <v>127</v>
      </c>
    </row>
    <row r="190" spans="1:65" s="2" customFormat="1" ht="16.5" customHeight="1">
      <c r="A190" s="35"/>
      <c r="B190" s="36"/>
      <c r="C190" s="174" t="s">
        <v>266</v>
      </c>
      <c r="D190" s="174" t="s">
        <v>130</v>
      </c>
      <c r="E190" s="175" t="s">
        <v>267</v>
      </c>
      <c r="F190" s="176" t="s">
        <v>268</v>
      </c>
      <c r="G190" s="177" t="s">
        <v>164</v>
      </c>
      <c r="H190" s="178">
        <v>0.17399999999999999</v>
      </c>
      <c r="I190" s="179"/>
      <c r="J190" s="180">
        <f>ROUND(I190*H190,2)</f>
        <v>0</v>
      </c>
      <c r="K190" s="176" t="s">
        <v>134</v>
      </c>
      <c r="L190" s="40"/>
      <c r="M190" s="181" t="s">
        <v>19</v>
      </c>
      <c r="N190" s="182" t="s">
        <v>42</v>
      </c>
      <c r="O190" s="65"/>
      <c r="P190" s="183">
        <f>O190*H190</f>
        <v>0</v>
      </c>
      <c r="Q190" s="183">
        <v>0</v>
      </c>
      <c r="R190" s="183">
        <f>Q190*H190</f>
        <v>0</v>
      </c>
      <c r="S190" s="183">
        <v>0</v>
      </c>
      <c r="T190" s="184">
        <f>S190*H190</f>
        <v>0</v>
      </c>
      <c r="U190" s="35"/>
      <c r="V190" s="35"/>
      <c r="W190" s="35"/>
      <c r="X190" s="35"/>
      <c r="Y190" s="35"/>
      <c r="Z190" s="35"/>
      <c r="AA190" s="35"/>
      <c r="AB190" s="35"/>
      <c r="AC190" s="35"/>
      <c r="AD190" s="35"/>
      <c r="AE190" s="35"/>
      <c r="AR190" s="185" t="s">
        <v>135</v>
      </c>
      <c r="AT190" s="185" t="s">
        <v>130</v>
      </c>
      <c r="AU190" s="185" t="s">
        <v>81</v>
      </c>
      <c r="AY190" s="18" t="s">
        <v>127</v>
      </c>
      <c r="BE190" s="186">
        <f>IF(N190="základní",J190,0)</f>
        <v>0</v>
      </c>
      <c r="BF190" s="186">
        <f>IF(N190="snížená",J190,0)</f>
        <v>0</v>
      </c>
      <c r="BG190" s="186">
        <f>IF(N190="zákl. přenesená",J190,0)</f>
        <v>0</v>
      </c>
      <c r="BH190" s="186">
        <f>IF(N190="sníž. přenesená",J190,0)</f>
        <v>0</v>
      </c>
      <c r="BI190" s="186">
        <f>IF(N190="nulová",J190,0)</f>
        <v>0</v>
      </c>
      <c r="BJ190" s="18" t="s">
        <v>79</v>
      </c>
      <c r="BK190" s="186">
        <f>ROUND(I190*H190,2)</f>
        <v>0</v>
      </c>
      <c r="BL190" s="18" t="s">
        <v>135</v>
      </c>
      <c r="BM190" s="185" t="s">
        <v>269</v>
      </c>
    </row>
    <row r="191" spans="1:65" s="2" customFormat="1" ht="29.25">
      <c r="A191" s="35"/>
      <c r="B191" s="36"/>
      <c r="C191" s="37"/>
      <c r="D191" s="187" t="s">
        <v>137</v>
      </c>
      <c r="E191" s="37"/>
      <c r="F191" s="188" t="s">
        <v>270</v>
      </c>
      <c r="G191" s="37"/>
      <c r="H191" s="37"/>
      <c r="I191" s="189"/>
      <c r="J191" s="37"/>
      <c r="K191" s="37"/>
      <c r="L191" s="40"/>
      <c r="M191" s="190"/>
      <c r="N191" s="191"/>
      <c r="O191" s="65"/>
      <c r="P191" s="65"/>
      <c r="Q191" s="65"/>
      <c r="R191" s="65"/>
      <c r="S191" s="65"/>
      <c r="T191" s="66"/>
      <c r="U191" s="35"/>
      <c r="V191" s="35"/>
      <c r="W191" s="35"/>
      <c r="X191" s="35"/>
      <c r="Y191" s="35"/>
      <c r="Z191" s="35"/>
      <c r="AA191" s="35"/>
      <c r="AB191" s="35"/>
      <c r="AC191" s="35"/>
      <c r="AD191" s="35"/>
      <c r="AE191" s="35"/>
      <c r="AT191" s="18" t="s">
        <v>137</v>
      </c>
      <c r="AU191" s="18" t="s">
        <v>81</v>
      </c>
    </row>
    <row r="192" spans="1:65" s="2" customFormat="1" ht="29.25">
      <c r="A192" s="35"/>
      <c r="B192" s="36"/>
      <c r="C192" s="37"/>
      <c r="D192" s="187" t="s">
        <v>139</v>
      </c>
      <c r="E192" s="37"/>
      <c r="F192" s="192" t="s">
        <v>271</v>
      </c>
      <c r="G192" s="37"/>
      <c r="H192" s="37"/>
      <c r="I192" s="189"/>
      <c r="J192" s="37"/>
      <c r="K192" s="37"/>
      <c r="L192" s="40"/>
      <c r="M192" s="190"/>
      <c r="N192" s="191"/>
      <c r="O192" s="65"/>
      <c r="P192" s="65"/>
      <c r="Q192" s="65"/>
      <c r="R192" s="65"/>
      <c r="S192" s="65"/>
      <c r="T192" s="66"/>
      <c r="U192" s="35"/>
      <c r="V192" s="35"/>
      <c r="W192" s="35"/>
      <c r="X192" s="35"/>
      <c r="Y192" s="35"/>
      <c r="Z192" s="35"/>
      <c r="AA192" s="35"/>
      <c r="AB192" s="35"/>
      <c r="AC192" s="35"/>
      <c r="AD192" s="35"/>
      <c r="AE192" s="35"/>
      <c r="AT192" s="18" t="s">
        <v>139</v>
      </c>
      <c r="AU192" s="18" t="s">
        <v>81</v>
      </c>
    </row>
    <row r="193" spans="1:65" s="14" customFormat="1" ht="11.25">
      <c r="B193" s="204"/>
      <c r="C193" s="205"/>
      <c r="D193" s="187" t="s">
        <v>143</v>
      </c>
      <c r="E193" s="206" t="s">
        <v>19</v>
      </c>
      <c r="F193" s="207" t="s">
        <v>202</v>
      </c>
      <c r="G193" s="205"/>
      <c r="H193" s="206" t="s">
        <v>19</v>
      </c>
      <c r="I193" s="208"/>
      <c r="J193" s="205"/>
      <c r="K193" s="205"/>
      <c r="L193" s="209"/>
      <c r="M193" s="210"/>
      <c r="N193" s="211"/>
      <c r="O193" s="211"/>
      <c r="P193" s="211"/>
      <c r="Q193" s="211"/>
      <c r="R193" s="211"/>
      <c r="S193" s="211"/>
      <c r="T193" s="212"/>
      <c r="AT193" s="213" t="s">
        <v>143</v>
      </c>
      <c r="AU193" s="213" t="s">
        <v>81</v>
      </c>
      <c r="AV193" s="14" t="s">
        <v>79</v>
      </c>
      <c r="AW193" s="14" t="s">
        <v>33</v>
      </c>
      <c r="AX193" s="14" t="s">
        <v>71</v>
      </c>
      <c r="AY193" s="213" t="s">
        <v>127</v>
      </c>
    </row>
    <row r="194" spans="1:65" s="13" customFormat="1" ht="11.25">
      <c r="B194" s="193"/>
      <c r="C194" s="194"/>
      <c r="D194" s="187" t="s">
        <v>143</v>
      </c>
      <c r="E194" s="195" t="s">
        <v>19</v>
      </c>
      <c r="F194" s="196" t="s">
        <v>203</v>
      </c>
      <c r="G194" s="194"/>
      <c r="H194" s="197">
        <v>0.16300000000000001</v>
      </c>
      <c r="I194" s="198"/>
      <c r="J194" s="194"/>
      <c r="K194" s="194"/>
      <c r="L194" s="199"/>
      <c r="M194" s="200"/>
      <c r="N194" s="201"/>
      <c r="O194" s="201"/>
      <c r="P194" s="201"/>
      <c r="Q194" s="201"/>
      <c r="R194" s="201"/>
      <c r="S194" s="201"/>
      <c r="T194" s="202"/>
      <c r="AT194" s="203" t="s">
        <v>143</v>
      </c>
      <c r="AU194" s="203" t="s">
        <v>81</v>
      </c>
      <c r="AV194" s="13" t="s">
        <v>81</v>
      </c>
      <c r="AW194" s="13" t="s">
        <v>33</v>
      </c>
      <c r="AX194" s="13" t="s">
        <v>71</v>
      </c>
      <c r="AY194" s="203" t="s">
        <v>127</v>
      </c>
    </row>
    <row r="195" spans="1:65" s="13" customFormat="1" ht="11.25">
      <c r="B195" s="193"/>
      <c r="C195" s="194"/>
      <c r="D195" s="187" t="s">
        <v>143</v>
      </c>
      <c r="E195" s="195" t="s">
        <v>19</v>
      </c>
      <c r="F195" s="196" t="s">
        <v>204</v>
      </c>
      <c r="G195" s="194"/>
      <c r="H195" s="197">
        <v>1.0999999999999999E-2</v>
      </c>
      <c r="I195" s="198"/>
      <c r="J195" s="194"/>
      <c r="K195" s="194"/>
      <c r="L195" s="199"/>
      <c r="M195" s="200"/>
      <c r="N195" s="201"/>
      <c r="O195" s="201"/>
      <c r="P195" s="201"/>
      <c r="Q195" s="201"/>
      <c r="R195" s="201"/>
      <c r="S195" s="201"/>
      <c r="T195" s="202"/>
      <c r="AT195" s="203" t="s">
        <v>143</v>
      </c>
      <c r="AU195" s="203" t="s">
        <v>81</v>
      </c>
      <c r="AV195" s="13" t="s">
        <v>81</v>
      </c>
      <c r="AW195" s="13" t="s">
        <v>33</v>
      </c>
      <c r="AX195" s="13" t="s">
        <v>71</v>
      </c>
      <c r="AY195" s="203" t="s">
        <v>127</v>
      </c>
    </row>
    <row r="196" spans="1:65" s="15" customFormat="1" ht="11.25">
      <c r="B196" s="214"/>
      <c r="C196" s="215"/>
      <c r="D196" s="187" t="s">
        <v>143</v>
      </c>
      <c r="E196" s="216" t="s">
        <v>19</v>
      </c>
      <c r="F196" s="217" t="s">
        <v>160</v>
      </c>
      <c r="G196" s="215"/>
      <c r="H196" s="218">
        <v>0.17399999999999999</v>
      </c>
      <c r="I196" s="219"/>
      <c r="J196" s="215"/>
      <c r="K196" s="215"/>
      <c r="L196" s="220"/>
      <c r="M196" s="221"/>
      <c r="N196" s="222"/>
      <c r="O196" s="222"/>
      <c r="P196" s="222"/>
      <c r="Q196" s="222"/>
      <c r="R196" s="222"/>
      <c r="S196" s="222"/>
      <c r="T196" s="223"/>
      <c r="AT196" s="224" t="s">
        <v>143</v>
      </c>
      <c r="AU196" s="224" t="s">
        <v>81</v>
      </c>
      <c r="AV196" s="15" t="s">
        <v>135</v>
      </c>
      <c r="AW196" s="15" t="s">
        <v>33</v>
      </c>
      <c r="AX196" s="15" t="s">
        <v>79</v>
      </c>
      <c r="AY196" s="224" t="s">
        <v>127</v>
      </c>
    </row>
    <row r="197" spans="1:65" s="2" customFormat="1" ht="16.5" customHeight="1">
      <c r="A197" s="35"/>
      <c r="B197" s="36"/>
      <c r="C197" s="174" t="s">
        <v>272</v>
      </c>
      <c r="D197" s="174" t="s">
        <v>130</v>
      </c>
      <c r="E197" s="175" t="s">
        <v>273</v>
      </c>
      <c r="F197" s="176" t="s">
        <v>274</v>
      </c>
      <c r="G197" s="177" t="s">
        <v>164</v>
      </c>
      <c r="H197" s="178">
        <v>0.37</v>
      </c>
      <c r="I197" s="179"/>
      <c r="J197" s="180">
        <f>ROUND(I197*H197,2)</f>
        <v>0</v>
      </c>
      <c r="K197" s="176" t="s">
        <v>134</v>
      </c>
      <c r="L197" s="40"/>
      <c r="M197" s="181" t="s">
        <v>19</v>
      </c>
      <c r="N197" s="182" t="s">
        <v>42</v>
      </c>
      <c r="O197" s="65"/>
      <c r="P197" s="183">
        <f>O197*H197</f>
        <v>0</v>
      </c>
      <c r="Q197" s="183">
        <v>0</v>
      </c>
      <c r="R197" s="183">
        <f>Q197*H197</f>
        <v>0</v>
      </c>
      <c r="S197" s="183">
        <v>0</v>
      </c>
      <c r="T197" s="184">
        <f>S197*H197</f>
        <v>0</v>
      </c>
      <c r="U197" s="35"/>
      <c r="V197" s="35"/>
      <c r="W197" s="35"/>
      <c r="X197" s="35"/>
      <c r="Y197" s="35"/>
      <c r="Z197" s="35"/>
      <c r="AA197" s="35"/>
      <c r="AB197" s="35"/>
      <c r="AC197" s="35"/>
      <c r="AD197" s="35"/>
      <c r="AE197" s="35"/>
      <c r="AR197" s="185" t="s">
        <v>135</v>
      </c>
      <c r="AT197" s="185" t="s">
        <v>130</v>
      </c>
      <c r="AU197" s="185" t="s">
        <v>81</v>
      </c>
      <c r="AY197" s="18" t="s">
        <v>127</v>
      </c>
      <c r="BE197" s="186">
        <f>IF(N197="základní",J197,0)</f>
        <v>0</v>
      </c>
      <c r="BF197" s="186">
        <f>IF(N197="snížená",J197,0)</f>
        <v>0</v>
      </c>
      <c r="BG197" s="186">
        <f>IF(N197="zákl. přenesená",J197,0)</f>
        <v>0</v>
      </c>
      <c r="BH197" s="186">
        <f>IF(N197="sníž. přenesená",J197,0)</f>
        <v>0</v>
      </c>
      <c r="BI197" s="186">
        <f>IF(N197="nulová",J197,0)</f>
        <v>0</v>
      </c>
      <c r="BJ197" s="18" t="s">
        <v>79</v>
      </c>
      <c r="BK197" s="186">
        <f>ROUND(I197*H197,2)</f>
        <v>0</v>
      </c>
      <c r="BL197" s="18" t="s">
        <v>135</v>
      </c>
      <c r="BM197" s="185" t="s">
        <v>275</v>
      </c>
    </row>
    <row r="198" spans="1:65" s="2" customFormat="1" ht="29.25">
      <c r="A198" s="35"/>
      <c r="B198" s="36"/>
      <c r="C198" s="37"/>
      <c r="D198" s="187" t="s">
        <v>137</v>
      </c>
      <c r="E198" s="37"/>
      <c r="F198" s="188" t="s">
        <v>276</v>
      </c>
      <c r="G198" s="37"/>
      <c r="H198" s="37"/>
      <c r="I198" s="189"/>
      <c r="J198" s="37"/>
      <c r="K198" s="37"/>
      <c r="L198" s="40"/>
      <c r="M198" s="190"/>
      <c r="N198" s="191"/>
      <c r="O198" s="65"/>
      <c r="P198" s="65"/>
      <c r="Q198" s="65"/>
      <c r="R198" s="65"/>
      <c r="S198" s="65"/>
      <c r="T198" s="66"/>
      <c r="U198" s="35"/>
      <c r="V198" s="35"/>
      <c r="W198" s="35"/>
      <c r="X198" s="35"/>
      <c r="Y198" s="35"/>
      <c r="Z198" s="35"/>
      <c r="AA198" s="35"/>
      <c r="AB198" s="35"/>
      <c r="AC198" s="35"/>
      <c r="AD198" s="35"/>
      <c r="AE198" s="35"/>
      <c r="AT198" s="18" t="s">
        <v>137</v>
      </c>
      <c r="AU198" s="18" t="s">
        <v>81</v>
      </c>
    </row>
    <row r="199" spans="1:65" s="2" customFormat="1" ht="29.25">
      <c r="A199" s="35"/>
      <c r="B199" s="36"/>
      <c r="C199" s="37"/>
      <c r="D199" s="187" t="s">
        <v>139</v>
      </c>
      <c r="E199" s="37"/>
      <c r="F199" s="192" t="s">
        <v>271</v>
      </c>
      <c r="G199" s="37"/>
      <c r="H199" s="37"/>
      <c r="I199" s="189"/>
      <c r="J199" s="37"/>
      <c r="K199" s="37"/>
      <c r="L199" s="40"/>
      <c r="M199" s="190"/>
      <c r="N199" s="191"/>
      <c r="O199" s="65"/>
      <c r="P199" s="65"/>
      <c r="Q199" s="65"/>
      <c r="R199" s="65"/>
      <c r="S199" s="65"/>
      <c r="T199" s="66"/>
      <c r="U199" s="35"/>
      <c r="V199" s="35"/>
      <c r="W199" s="35"/>
      <c r="X199" s="35"/>
      <c r="Y199" s="35"/>
      <c r="Z199" s="35"/>
      <c r="AA199" s="35"/>
      <c r="AB199" s="35"/>
      <c r="AC199" s="35"/>
      <c r="AD199" s="35"/>
      <c r="AE199" s="35"/>
      <c r="AT199" s="18" t="s">
        <v>139</v>
      </c>
      <c r="AU199" s="18" t="s">
        <v>81</v>
      </c>
    </row>
    <row r="200" spans="1:65" s="14" customFormat="1" ht="11.25">
      <c r="B200" s="204"/>
      <c r="C200" s="205"/>
      <c r="D200" s="187" t="s">
        <v>143</v>
      </c>
      <c r="E200" s="206" t="s">
        <v>19</v>
      </c>
      <c r="F200" s="207" t="s">
        <v>202</v>
      </c>
      <c r="G200" s="205"/>
      <c r="H200" s="206" t="s">
        <v>19</v>
      </c>
      <c r="I200" s="208"/>
      <c r="J200" s="205"/>
      <c r="K200" s="205"/>
      <c r="L200" s="209"/>
      <c r="M200" s="210"/>
      <c r="N200" s="211"/>
      <c r="O200" s="211"/>
      <c r="P200" s="211"/>
      <c r="Q200" s="211"/>
      <c r="R200" s="211"/>
      <c r="S200" s="211"/>
      <c r="T200" s="212"/>
      <c r="AT200" s="213" t="s">
        <v>143</v>
      </c>
      <c r="AU200" s="213" t="s">
        <v>81</v>
      </c>
      <c r="AV200" s="14" t="s">
        <v>79</v>
      </c>
      <c r="AW200" s="14" t="s">
        <v>33</v>
      </c>
      <c r="AX200" s="14" t="s">
        <v>71</v>
      </c>
      <c r="AY200" s="213" t="s">
        <v>127</v>
      </c>
    </row>
    <row r="201" spans="1:65" s="13" customFormat="1" ht="11.25">
      <c r="B201" s="193"/>
      <c r="C201" s="194"/>
      <c r="D201" s="187" t="s">
        <v>143</v>
      </c>
      <c r="E201" s="195" t="s">
        <v>19</v>
      </c>
      <c r="F201" s="196" t="s">
        <v>210</v>
      </c>
      <c r="G201" s="194"/>
      <c r="H201" s="197">
        <v>0.22600000000000001</v>
      </c>
      <c r="I201" s="198"/>
      <c r="J201" s="194"/>
      <c r="K201" s="194"/>
      <c r="L201" s="199"/>
      <c r="M201" s="200"/>
      <c r="N201" s="201"/>
      <c r="O201" s="201"/>
      <c r="P201" s="201"/>
      <c r="Q201" s="201"/>
      <c r="R201" s="201"/>
      <c r="S201" s="201"/>
      <c r="T201" s="202"/>
      <c r="AT201" s="203" t="s">
        <v>143</v>
      </c>
      <c r="AU201" s="203" t="s">
        <v>81</v>
      </c>
      <c r="AV201" s="13" t="s">
        <v>81</v>
      </c>
      <c r="AW201" s="13" t="s">
        <v>33</v>
      </c>
      <c r="AX201" s="13" t="s">
        <v>71</v>
      </c>
      <c r="AY201" s="203" t="s">
        <v>127</v>
      </c>
    </row>
    <row r="202" spans="1:65" s="13" customFormat="1" ht="11.25">
      <c r="B202" s="193"/>
      <c r="C202" s="194"/>
      <c r="D202" s="187" t="s">
        <v>143</v>
      </c>
      <c r="E202" s="195" t="s">
        <v>19</v>
      </c>
      <c r="F202" s="196" t="s">
        <v>211</v>
      </c>
      <c r="G202" s="194"/>
      <c r="H202" s="197">
        <v>0.14399999999999999</v>
      </c>
      <c r="I202" s="198"/>
      <c r="J202" s="194"/>
      <c r="K202" s="194"/>
      <c r="L202" s="199"/>
      <c r="M202" s="200"/>
      <c r="N202" s="201"/>
      <c r="O202" s="201"/>
      <c r="P202" s="201"/>
      <c r="Q202" s="201"/>
      <c r="R202" s="201"/>
      <c r="S202" s="201"/>
      <c r="T202" s="202"/>
      <c r="AT202" s="203" t="s">
        <v>143</v>
      </c>
      <c r="AU202" s="203" t="s">
        <v>81</v>
      </c>
      <c r="AV202" s="13" t="s">
        <v>81</v>
      </c>
      <c r="AW202" s="13" t="s">
        <v>33</v>
      </c>
      <c r="AX202" s="13" t="s">
        <v>71</v>
      </c>
      <c r="AY202" s="203" t="s">
        <v>127</v>
      </c>
    </row>
    <row r="203" spans="1:65" s="15" customFormat="1" ht="11.25">
      <c r="B203" s="214"/>
      <c r="C203" s="215"/>
      <c r="D203" s="187" t="s">
        <v>143</v>
      </c>
      <c r="E203" s="216" t="s">
        <v>19</v>
      </c>
      <c r="F203" s="217" t="s">
        <v>160</v>
      </c>
      <c r="G203" s="215"/>
      <c r="H203" s="218">
        <v>0.37</v>
      </c>
      <c r="I203" s="219"/>
      <c r="J203" s="215"/>
      <c r="K203" s="215"/>
      <c r="L203" s="220"/>
      <c r="M203" s="221"/>
      <c r="N203" s="222"/>
      <c r="O203" s="222"/>
      <c r="P203" s="222"/>
      <c r="Q203" s="222"/>
      <c r="R203" s="222"/>
      <c r="S203" s="222"/>
      <c r="T203" s="223"/>
      <c r="AT203" s="224" t="s">
        <v>143</v>
      </c>
      <c r="AU203" s="224" t="s">
        <v>81</v>
      </c>
      <c r="AV203" s="15" t="s">
        <v>135</v>
      </c>
      <c r="AW203" s="15" t="s">
        <v>33</v>
      </c>
      <c r="AX203" s="15" t="s">
        <v>79</v>
      </c>
      <c r="AY203" s="224" t="s">
        <v>127</v>
      </c>
    </row>
    <row r="204" spans="1:65" s="2" customFormat="1" ht="16.5" customHeight="1">
      <c r="A204" s="35"/>
      <c r="B204" s="36"/>
      <c r="C204" s="174" t="s">
        <v>277</v>
      </c>
      <c r="D204" s="174" t="s">
        <v>130</v>
      </c>
      <c r="E204" s="175" t="s">
        <v>278</v>
      </c>
      <c r="F204" s="176" t="s">
        <v>279</v>
      </c>
      <c r="G204" s="177" t="s">
        <v>164</v>
      </c>
      <c r="H204" s="178">
        <v>6.0999999999999999E-2</v>
      </c>
      <c r="I204" s="179"/>
      <c r="J204" s="180">
        <f>ROUND(I204*H204,2)</f>
        <v>0</v>
      </c>
      <c r="K204" s="176" t="s">
        <v>134</v>
      </c>
      <c r="L204" s="40"/>
      <c r="M204" s="181" t="s">
        <v>19</v>
      </c>
      <c r="N204" s="182" t="s">
        <v>42</v>
      </c>
      <c r="O204" s="65"/>
      <c r="P204" s="183">
        <f>O204*H204</f>
        <v>0</v>
      </c>
      <c r="Q204" s="183">
        <v>0</v>
      </c>
      <c r="R204" s="183">
        <f>Q204*H204</f>
        <v>0</v>
      </c>
      <c r="S204" s="183">
        <v>0</v>
      </c>
      <c r="T204" s="184">
        <f>S204*H204</f>
        <v>0</v>
      </c>
      <c r="U204" s="35"/>
      <c r="V204" s="35"/>
      <c r="W204" s="35"/>
      <c r="X204" s="35"/>
      <c r="Y204" s="35"/>
      <c r="Z204" s="35"/>
      <c r="AA204" s="35"/>
      <c r="AB204" s="35"/>
      <c r="AC204" s="35"/>
      <c r="AD204" s="35"/>
      <c r="AE204" s="35"/>
      <c r="AR204" s="185" t="s">
        <v>135</v>
      </c>
      <c r="AT204" s="185" t="s">
        <v>130</v>
      </c>
      <c r="AU204" s="185" t="s">
        <v>81</v>
      </c>
      <c r="AY204" s="18" t="s">
        <v>127</v>
      </c>
      <c r="BE204" s="186">
        <f>IF(N204="základní",J204,0)</f>
        <v>0</v>
      </c>
      <c r="BF204" s="186">
        <f>IF(N204="snížená",J204,0)</f>
        <v>0</v>
      </c>
      <c r="BG204" s="186">
        <f>IF(N204="zákl. přenesená",J204,0)</f>
        <v>0</v>
      </c>
      <c r="BH204" s="186">
        <f>IF(N204="sníž. přenesená",J204,0)</f>
        <v>0</v>
      </c>
      <c r="BI204" s="186">
        <f>IF(N204="nulová",J204,0)</f>
        <v>0</v>
      </c>
      <c r="BJ204" s="18" t="s">
        <v>79</v>
      </c>
      <c r="BK204" s="186">
        <f>ROUND(I204*H204,2)</f>
        <v>0</v>
      </c>
      <c r="BL204" s="18" t="s">
        <v>135</v>
      </c>
      <c r="BM204" s="185" t="s">
        <v>280</v>
      </c>
    </row>
    <row r="205" spans="1:65" s="2" customFormat="1" ht="29.25">
      <c r="A205" s="35"/>
      <c r="B205" s="36"/>
      <c r="C205" s="37"/>
      <c r="D205" s="187" t="s">
        <v>137</v>
      </c>
      <c r="E205" s="37"/>
      <c r="F205" s="188" t="s">
        <v>281</v>
      </c>
      <c r="G205" s="37"/>
      <c r="H205" s="37"/>
      <c r="I205" s="189"/>
      <c r="J205" s="37"/>
      <c r="K205" s="37"/>
      <c r="L205" s="40"/>
      <c r="M205" s="190"/>
      <c r="N205" s="191"/>
      <c r="O205" s="65"/>
      <c r="P205" s="65"/>
      <c r="Q205" s="65"/>
      <c r="R205" s="65"/>
      <c r="S205" s="65"/>
      <c r="T205" s="66"/>
      <c r="U205" s="35"/>
      <c r="V205" s="35"/>
      <c r="W205" s="35"/>
      <c r="X205" s="35"/>
      <c r="Y205" s="35"/>
      <c r="Z205" s="35"/>
      <c r="AA205" s="35"/>
      <c r="AB205" s="35"/>
      <c r="AC205" s="35"/>
      <c r="AD205" s="35"/>
      <c r="AE205" s="35"/>
      <c r="AT205" s="18" t="s">
        <v>137</v>
      </c>
      <c r="AU205" s="18" t="s">
        <v>81</v>
      </c>
    </row>
    <row r="206" spans="1:65" s="2" customFormat="1" ht="29.25">
      <c r="A206" s="35"/>
      <c r="B206" s="36"/>
      <c r="C206" s="37"/>
      <c r="D206" s="187" t="s">
        <v>139</v>
      </c>
      <c r="E206" s="37"/>
      <c r="F206" s="192" t="s">
        <v>271</v>
      </c>
      <c r="G206" s="37"/>
      <c r="H206" s="37"/>
      <c r="I206" s="189"/>
      <c r="J206" s="37"/>
      <c r="K206" s="37"/>
      <c r="L206" s="40"/>
      <c r="M206" s="190"/>
      <c r="N206" s="191"/>
      <c r="O206" s="65"/>
      <c r="P206" s="65"/>
      <c r="Q206" s="65"/>
      <c r="R206" s="65"/>
      <c r="S206" s="65"/>
      <c r="T206" s="66"/>
      <c r="U206" s="35"/>
      <c r="V206" s="35"/>
      <c r="W206" s="35"/>
      <c r="X206" s="35"/>
      <c r="Y206" s="35"/>
      <c r="Z206" s="35"/>
      <c r="AA206" s="35"/>
      <c r="AB206" s="35"/>
      <c r="AC206" s="35"/>
      <c r="AD206" s="35"/>
      <c r="AE206" s="35"/>
      <c r="AT206" s="18" t="s">
        <v>139</v>
      </c>
      <c r="AU206" s="18" t="s">
        <v>81</v>
      </c>
    </row>
    <row r="207" spans="1:65" s="14" customFormat="1" ht="11.25">
      <c r="B207" s="204"/>
      <c r="C207" s="205"/>
      <c r="D207" s="187" t="s">
        <v>143</v>
      </c>
      <c r="E207" s="206" t="s">
        <v>19</v>
      </c>
      <c r="F207" s="207" t="s">
        <v>202</v>
      </c>
      <c r="G207" s="205"/>
      <c r="H207" s="206" t="s">
        <v>19</v>
      </c>
      <c r="I207" s="208"/>
      <c r="J207" s="205"/>
      <c r="K207" s="205"/>
      <c r="L207" s="209"/>
      <c r="M207" s="210"/>
      <c r="N207" s="211"/>
      <c r="O207" s="211"/>
      <c r="P207" s="211"/>
      <c r="Q207" s="211"/>
      <c r="R207" s="211"/>
      <c r="S207" s="211"/>
      <c r="T207" s="212"/>
      <c r="AT207" s="213" t="s">
        <v>143</v>
      </c>
      <c r="AU207" s="213" t="s">
        <v>81</v>
      </c>
      <c r="AV207" s="14" t="s">
        <v>79</v>
      </c>
      <c r="AW207" s="14" t="s">
        <v>33</v>
      </c>
      <c r="AX207" s="14" t="s">
        <v>71</v>
      </c>
      <c r="AY207" s="213" t="s">
        <v>127</v>
      </c>
    </row>
    <row r="208" spans="1:65" s="13" customFormat="1" ht="11.25">
      <c r="B208" s="193"/>
      <c r="C208" s="194"/>
      <c r="D208" s="187" t="s">
        <v>143</v>
      </c>
      <c r="E208" s="195" t="s">
        <v>19</v>
      </c>
      <c r="F208" s="196" t="s">
        <v>217</v>
      </c>
      <c r="G208" s="194"/>
      <c r="H208" s="197">
        <v>2.4E-2</v>
      </c>
      <c r="I208" s="198"/>
      <c r="J208" s="194"/>
      <c r="K208" s="194"/>
      <c r="L208" s="199"/>
      <c r="M208" s="200"/>
      <c r="N208" s="201"/>
      <c r="O208" s="201"/>
      <c r="P208" s="201"/>
      <c r="Q208" s="201"/>
      <c r="R208" s="201"/>
      <c r="S208" s="201"/>
      <c r="T208" s="202"/>
      <c r="AT208" s="203" t="s">
        <v>143</v>
      </c>
      <c r="AU208" s="203" t="s">
        <v>81</v>
      </c>
      <c r="AV208" s="13" t="s">
        <v>81</v>
      </c>
      <c r="AW208" s="13" t="s">
        <v>33</v>
      </c>
      <c r="AX208" s="13" t="s">
        <v>71</v>
      </c>
      <c r="AY208" s="203" t="s">
        <v>127</v>
      </c>
    </row>
    <row r="209" spans="1:65" s="13" customFormat="1" ht="11.25">
      <c r="B209" s="193"/>
      <c r="C209" s="194"/>
      <c r="D209" s="187" t="s">
        <v>143</v>
      </c>
      <c r="E209" s="195" t="s">
        <v>19</v>
      </c>
      <c r="F209" s="196" t="s">
        <v>218</v>
      </c>
      <c r="G209" s="194"/>
      <c r="H209" s="197">
        <v>3.6999999999999998E-2</v>
      </c>
      <c r="I209" s="198"/>
      <c r="J209" s="194"/>
      <c r="K209" s="194"/>
      <c r="L209" s="199"/>
      <c r="M209" s="200"/>
      <c r="N209" s="201"/>
      <c r="O209" s="201"/>
      <c r="P209" s="201"/>
      <c r="Q209" s="201"/>
      <c r="R209" s="201"/>
      <c r="S209" s="201"/>
      <c r="T209" s="202"/>
      <c r="AT209" s="203" t="s">
        <v>143</v>
      </c>
      <c r="AU209" s="203" t="s">
        <v>81</v>
      </c>
      <c r="AV209" s="13" t="s">
        <v>81</v>
      </c>
      <c r="AW209" s="13" t="s">
        <v>33</v>
      </c>
      <c r="AX209" s="13" t="s">
        <v>71</v>
      </c>
      <c r="AY209" s="203" t="s">
        <v>127</v>
      </c>
    </row>
    <row r="210" spans="1:65" s="15" customFormat="1" ht="11.25">
      <c r="B210" s="214"/>
      <c r="C210" s="215"/>
      <c r="D210" s="187" t="s">
        <v>143</v>
      </c>
      <c r="E210" s="216" t="s">
        <v>19</v>
      </c>
      <c r="F210" s="217" t="s">
        <v>160</v>
      </c>
      <c r="G210" s="215"/>
      <c r="H210" s="218">
        <v>6.0999999999999999E-2</v>
      </c>
      <c r="I210" s="219"/>
      <c r="J210" s="215"/>
      <c r="K210" s="215"/>
      <c r="L210" s="220"/>
      <c r="M210" s="221"/>
      <c r="N210" s="222"/>
      <c r="O210" s="222"/>
      <c r="P210" s="222"/>
      <c r="Q210" s="222"/>
      <c r="R210" s="222"/>
      <c r="S210" s="222"/>
      <c r="T210" s="223"/>
      <c r="AT210" s="224" t="s">
        <v>143</v>
      </c>
      <c r="AU210" s="224" t="s">
        <v>81</v>
      </c>
      <c r="AV210" s="15" t="s">
        <v>135</v>
      </c>
      <c r="AW210" s="15" t="s">
        <v>33</v>
      </c>
      <c r="AX210" s="15" t="s">
        <v>79</v>
      </c>
      <c r="AY210" s="224" t="s">
        <v>127</v>
      </c>
    </row>
    <row r="211" spans="1:65" s="2" customFormat="1" ht="16.5" customHeight="1">
      <c r="A211" s="35"/>
      <c r="B211" s="36"/>
      <c r="C211" s="174" t="s">
        <v>7</v>
      </c>
      <c r="D211" s="174" t="s">
        <v>130</v>
      </c>
      <c r="E211" s="175" t="s">
        <v>282</v>
      </c>
      <c r="F211" s="176" t="s">
        <v>283</v>
      </c>
      <c r="G211" s="177" t="s">
        <v>284</v>
      </c>
      <c r="H211" s="178">
        <v>214</v>
      </c>
      <c r="I211" s="179"/>
      <c r="J211" s="180">
        <f>ROUND(I211*H211,2)</f>
        <v>0</v>
      </c>
      <c r="K211" s="176" t="s">
        <v>134</v>
      </c>
      <c r="L211" s="40"/>
      <c r="M211" s="181" t="s">
        <v>19</v>
      </c>
      <c r="N211" s="182" t="s">
        <v>42</v>
      </c>
      <c r="O211" s="65"/>
      <c r="P211" s="183">
        <f>O211*H211</f>
        <v>0</v>
      </c>
      <c r="Q211" s="183">
        <v>0</v>
      </c>
      <c r="R211" s="183">
        <f>Q211*H211</f>
        <v>0</v>
      </c>
      <c r="S211" s="183">
        <v>0</v>
      </c>
      <c r="T211" s="184">
        <f>S211*H211</f>
        <v>0</v>
      </c>
      <c r="U211" s="35"/>
      <c r="V211" s="35"/>
      <c r="W211" s="35"/>
      <c r="X211" s="35"/>
      <c r="Y211" s="35"/>
      <c r="Z211" s="35"/>
      <c r="AA211" s="35"/>
      <c r="AB211" s="35"/>
      <c r="AC211" s="35"/>
      <c r="AD211" s="35"/>
      <c r="AE211" s="35"/>
      <c r="AR211" s="185" t="s">
        <v>135</v>
      </c>
      <c r="AT211" s="185" t="s">
        <v>130</v>
      </c>
      <c r="AU211" s="185" t="s">
        <v>81</v>
      </c>
      <c r="AY211" s="18" t="s">
        <v>127</v>
      </c>
      <c r="BE211" s="186">
        <f>IF(N211="základní",J211,0)</f>
        <v>0</v>
      </c>
      <c r="BF211" s="186">
        <f>IF(N211="snížená",J211,0)</f>
        <v>0</v>
      </c>
      <c r="BG211" s="186">
        <f>IF(N211="zákl. přenesená",J211,0)</f>
        <v>0</v>
      </c>
      <c r="BH211" s="186">
        <f>IF(N211="sníž. přenesená",J211,0)</f>
        <v>0</v>
      </c>
      <c r="BI211" s="186">
        <f>IF(N211="nulová",J211,0)</f>
        <v>0</v>
      </c>
      <c r="BJ211" s="18" t="s">
        <v>79</v>
      </c>
      <c r="BK211" s="186">
        <f>ROUND(I211*H211,2)</f>
        <v>0</v>
      </c>
      <c r="BL211" s="18" t="s">
        <v>135</v>
      </c>
      <c r="BM211" s="185" t="s">
        <v>285</v>
      </c>
    </row>
    <row r="212" spans="1:65" s="2" customFormat="1" ht="29.25">
      <c r="A212" s="35"/>
      <c r="B212" s="36"/>
      <c r="C212" s="37"/>
      <c r="D212" s="187" t="s">
        <v>137</v>
      </c>
      <c r="E212" s="37"/>
      <c r="F212" s="188" t="s">
        <v>286</v>
      </c>
      <c r="G212" s="37"/>
      <c r="H212" s="37"/>
      <c r="I212" s="189"/>
      <c r="J212" s="37"/>
      <c r="K212" s="37"/>
      <c r="L212" s="40"/>
      <c r="M212" s="190"/>
      <c r="N212" s="191"/>
      <c r="O212" s="65"/>
      <c r="P212" s="65"/>
      <c r="Q212" s="65"/>
      <c r="R212" s="65"/>
      <c r="S212" s="65"/>
      <c r="T212" s="66"/>
      <c r="U212" s="35"/>
      <c r="V212" s="35"/>
      <c r="W212" s="35"/>
      <c r="X212" s="35"/>
      <c r="Y212" s="35"/>
      <c r="Z212" s="35"/>
      <c r="AA212" s="35"/>
      <c r="AB212" s="35"/>
      <c r="AC212" s="35"/>
      <c r="AD212" s="35"/>
      <c r="AE212" s="35"/>
      <c r="AT212" s="18" t="s">
        <v>137</v>
      </c>
      <c r="AU212" s="18" t="s">
        <v>81</v>
      </c>
    </row>
    <row r="213" spans="1:65" s="2" customFormat="1" ht="29.25">
      <c r="A213" s="35"/>
      <c r="B213" s="36"/>
      <c r="C213" s="37"/>
      <c r="D213" s="187" t="s">
        <v>139</v>
      </c>
      <c r="E213" s="37"/>
      <c r="F213" s="192" t="s">
        <v>287</v>
      </c>
      <c r="G213" s="37"/>
      <c r="H213" s="37"/>
      <c r="I213" s="189"/>
      <c r="J213" s="37"/>
      <c r="K213" s="37"/>
      <c r="L213" s="40"/>
      <c r="M213" s="190"/>
      <c r="N213" s="191"/>
      <c r="O213" s="65"/>
      <c r="P213" s="65"/>
      <c r="Q213" s="65"/>
      <c r="R213" s="65"/>
      <c r="S213" s="65"/>
      <c r="T213" s="66"/>
      <c r="U213" s="35"/>
      <c r="V213" s="35"/>
      <c r="W213" s="35"/>
      <c r="X213" s="35"/>
      <c r="Y213" s="35"/>
      <c r="Z213" s="35"/>
      <c r="AA213" s="35"/>
      <c r="AB213" s="35"/>
      <c r="AC213" s="35"/>
      <c r="AD213" s="35"/>
      <c r="AE213" s="35"/>
      <c r="AT213" s="18" t="s">
        <v>139</v>
      </c>
      <c r="AU213" s="18" t="s">
        <v>81</v>
      </c>
    </row>
    <row r="214" spans="1:65" s="14" customFormat="1" ht="11.25">
      <c r="B214" s="204"/>
      <c r="C214" s="205"/>
      <c r="D214" s="187" t="s">
        <v>143</v>
      </c>
      <c r="E214" s="206" t="s">
        <v>19</v>
      </c>
      <c r="F214" s="207" t="s">
        <v>202</v>
      </c>
      <c r="G214" s="205"/>
      <c r="H214" s="206" t="s">
        <v>19</v>
      </c>
      <c r="I214" s="208"/>
      <c r="J214" s="205"/>
      <c r="K214" s="205"/>
      <c r="L214" s="209"/>
      <c r="M214" s="210"/>
      <c r="N214" s="211"/>
      <c r="O214" s="211"/>
      <c r="P214" s="211"/>
      <c r="Q214" s="211"/>
      <c r="R214" s="211"/>
      <c r="S214" s="211"/>
      <c r="T214" s="212"/>
      <c r="AT214" s="213" t="s">
        <v>143</v>
      </c>
      <c r="AU214" s="213" t="s">
        <v>81</v>
      </c>
      <c r="AV214" s="14" t="s">
        <v>79</v>
      </c>
      <c r="AW214" s="14" t="s">
        <v>33</v>
      </c>
      <c r="AX214" s="14" t="s">
        <v>71</v>
      </c>
      <c r="AY214" s="213" t="s">
        <v>127</v>
      </c>
    </row>
    <row r="215" spans="1:65" s="13" customFormat="1" ht="11.25">
      <c r="B215" s="193"/>
      <c r="C215" s="194"/>
      <c r="D215" s="187" t="s">
        <v>143</v>
      </c>
      <c r="E215" s="195" t="s">
        <v>19</v>
      </c>
      <c r="F215" s="196" t="s">
        <v>288</v>
      </c>
      <c r="G215" s="194"/>
      <c r="H215" s="197">
        <v>214</v>
      </c>
      <c r="I215" s="198"/>
      <c r="J215" s="194"/>
      <c r="K215" s="194"/>
      <c r="L215" s="199"/>
      <c r="M215" s="200"/>
      <c r="N215" s="201"/>
      <c r="O215" s="201"/>
      <c r="P215" s="201"/>
      <c r="Q215" s="201"/>
      <c r="R215" s="201"/>
      <c r="S215" s="201"/>
      <c r="T215" s="202"/>
      <c r="AT215" s="203" t="s">
        <v>143</v>
      </c>
      <c r="AU215" s="203" t="s">
        <v>81</v>
      </c>
      <c r="AV215" s="13" t="s">
        <v>81</v>
      </c>
      <c r="AW215" s="13" t="s">
        <v>33</v>
      </c>
      <c r="AX215" s="13" t="s">
        <v>79</v>
      </c>
      <c r="AY215" s="203" t="s">
        <v>127</v>
      </c>
    </row>
    <row r="216" spans="1:65" s="2" customFormat="1" ht="16.5" customHeight="1">
      <c r="A216" s="35"/>
      <c r="B216" s="36"/>
      <c r="C216" s="174" t="s">
        <v>289</v>
      </c>
      <c r="D216" s="174" t="s">
        <v>130</v>
      </c>
      <c r="E216" s="175" t="s">
        <v>290</v>
      </c>
      <c r="F216" s="176" t="s">
        <v>291</v>
      </c>
      <c r="G216" s="177" t="s">
        <v>284</v>
      </c>
      <c r="H216" s="178">
        <v>218</v>
      </c>
      <c r="I216" s="179"/>
      <c r="J216" s="180">
        <f>ROUND(I216*H216,2)</f>
        <v>0</v>
      </c>
      <c r="K216" s="176" t="s">
        <v>134</v>
      </c>
      <c r="L216" s="40"/>
      <c r="M216" s="181" t="s">
        <v>19</v>
      </c>
      <c r="N216" s="182" t="s">
        <v>42</v>
      </c>
      <c r="O216" s="65"/>
      <c r="P216" s="183">
        <f>O216*H216</f>
        <v>0</v>
      </c>
      <c r="Q216" s="183">
        <v>0</v>
      </c>
      <c r="R216" s="183">
        <f>Q216*H216</f>
        <v>0</v>
      </c>
      <c r="S216" s="183">
        <v>0</v>
      </c>
      <c r="T216" s="184">
        <f>S216*H216</f>
        <v>0</v>
      </c>
      <c r="U216" s="35"/>
      <c r="V216" s="35"/>
      <c r="W216" s="35"/>
      <c r="X216" s="35"/>
      <c r="Y216" s="35"/>
      <c r="Z216" s="35"/>
      <c r="AA216" s="35"/>
      <c r="AB216" s="35"/>
      <c r="AC216" s="35"/>
      <c r="AD216" s="35"/>
      <c r="AE216" s="35"/>
      <c r="AR216" s="185" t="s">
        <v>135</v>
      </c>
      <c r="AT216" s="185" t="s">
        <v>130</v>
      </c>
      <c r="AU216" s="185" t="s">
        <v>81</v>
      </c>
      <c r="AY216" s="18" t="s">
        <v>127</v>
      </c>
      <c r="BE216" s="186">
        <f>IF(N216="základní",J216,0)</f>
        <v>0</v>
      </c>
      <c r="BF216" s="186">
        <f>IF(N216="snížená",J216,0)</f>
        <v>0</v>
      </c>
      <c r="BG216" s="186">
        <f>IF(N216="zákl. přenesená",J216,0)</f>
        <v>0</v>
      </c>
      <c r="BH216" s="186">
        <f>IF(N216="sníž. přenesená",J216,0)</f>
        <v>0</v>
      </c>
      <c r="BI216" s="186">
        <f>IF(N216="nulová",J216,0)</f>
        <v>0</v>
      </c>
      <c r="BJ216" s="18" t="s">
        <v>79</v>
      </c>
      <c r="BK216" s="186">
        <f>ROUND(I216*H216,2)</f>
        <v>0</v>
      </c>
      <c r="BL216" s="18" t="s">
        <v>135</v>
      </c>
      <c r="BM216" s="185" t="s">
        <v>292</v>
      </c>
    </row>
    <row r="217" spans="1:65" s="2" customFormat="1" ht="29.25">
      <c r="A217" s="35"/>
      <c r="B217" s="36"/>
      <c r="C217" s="37"/>
      <c r="D217" s="187" t="s">
        <v>137</v>
      </c>
      <c r="E217" s="37"/>
      <c r="F217" s="188" t="s">
        <v>293</v>
      </c>
      <c r="G217" s="37"/>
      <c r="H217" s="37"/>
      <c r="I217" s="189"/>
      <c r="J217" s="37"/>
      <c r="K217" s="37"/>
      <c r="L217" s="40"/>
      <c r="M217" s="190"/>
      <c r="N217" s="191"/>
      <c r="O217" s="65"/>
      <c r="P217" s="65"/>
      <c r="Q217" s="65"/>
      <c r="R217" s="65"/>
      <c r="S217" s="65"/>
      <c r="T217" s="66"/>
      <c r="U217" s="35"/>
      <c r="V217" s="35"/>
      <c r="W217" s="35"/>
      <c r="X217" s="35"/>
      <c r="Y217" s="35"/>
      <c r="Z217" s="35"/>
      <c r="AA217" s="35"/>
      <c r="AB217" s="35"/>
      <c r="AC217" s="35"/>
      <c r="AD217" s="35"/>
      <c r="AE217" s="35"/>
      <c r="AT217" s="18" t="s">
        <v>137</v>
      </c>
      <c r="AU217" s="18" t="s">
        <v>81</v>
      </c>
    </row>
    <row r="218" spans="1:65" s="2" customFormat="1" ht="39">
      <c r="A218" s="35"/>
      <c r="B218" s="36"/>
      <c r="C218" s="37"/>
      <c r="D218" s="187" t="s">
        <v>139</v>
      </c>
      <c r="E218" s="37"/>
      <c r="F218" s="192" t="s">
        <v>294</v>
      </c>
      <c r="G218" s="37"/>
      <c r="H218" s="37"/>
      <c r="I218" s="189"/>
      <c r="J218" s="37"/>
      <c r="K218" s="37"/>
      <c r="L218" s="40"/>
      <c r="M218" s="190"/>
      <c r="N218" s="191"/>
      <c r="O218" s="65"/>
      <c r="P218" s="65"/>
      <c r="Q218" s="65"/>
      <c r="R218" s="65"/>
      <c r="S218" s="65"/>
      <c r="T218" s="66"/>
      <c r="U218" s="35"/>
      <c r="V218" s="35"/>
      <c r="W218" s="35"/>
      <c r="X218" s="35"/>
      <c r="Y218" s="35"/>
      <c r="Z218" s="35"/>
      <c r="AA218" s="35"/>
      <c r="AB218" s="35"/>
      <c r="AC218" s="35"/>
      <c r="AD218" s="35"/>
      <c r="AE218" s="35"/>
      <c r="AT218" s="18" t="s">
        <v>139</v>
      </c>
      <c r="AU218" s="18" t="s">
        <v>81</v>
      </c>
    </row>
    <row r="219" spans="1:65" s="14" customFormat="1" ht="11.25">
      <c r="B219" s="204"/>
      <c r="C219" s="205"/>
      <c r="D219" s="187" t="s">
        <v>143</v>
      </c>
      <c r="E219" s="206" t="s">
        <v>19</v>
      </c>
      <c r="F219" s="207" t="s">
        <v>202</v>
      </c>
      <c r="G219" s="205"/>
      <c r="H219" s="206" t="s">
        <v>19</v>
      </c>
      <c r="I219" s="208"/>
      <c r="J219" s="205"/>
      <c r="K219" s="205"/>
      <c r="L219" s="209"/>
      <c r="M219" s="210"/>
      <c r="N219" s="211"/>
      <c r="O219" s="211"/>
      <c r="P219" s="211"/>
      <c r="Q219" s="211"/>
      <c r="R219" s="211"/>
      <c r="S219" s="211"/>
      <c r="T219" s="212"/>
      <c r="AT219" s="213" t="s">
        <v>143</v>
      </c>
      <c r="AU219" s="213" t="s">
        <v>81</v>
      </c>
      <c r="AV219" s="14" t="s">
        <v>79</v>
      </c>
      <c r="AW219" s="14" t="s">
        <v>33</v>
      </c>
      <c r="AX219" s="14" t="s">
        <v>71</v>
      </c>
      <c r="AY219" s="213" t="s">
        <v>127</v>
      </c>
    </row>
    <row r="220" spans="1:65" s="13" customFormat="1" ht="11.25">
      <c r="B220" s="193"/>
      <c r="C220" s="194"/>
      <c r="D220" s="187" t="s">
        <v>143</v>
      </c>
      <c r="E220" s="195" t="s">
        <v>19</v>
      </c>
      <c r="F220" s="196" t="s">
        <v>295</v>
      </c>
      <c r="G220" s="194"/>
      <c r="H220" s="197">
        <v>218</v>
      </c>
      <c r="I220" s="198"/>
      <c r="J220" s="194"/>
      <c r="K220" s="194"/>
      <c r="L220" s="199"/>
      <c r="M220" s="200"/>
      <c r="N220" s="201"/>
      <c r="O220" s="201"/>
      <c r="P220" s="201"/>
      <c r="Q220" s="201"/>
      <c r="R220" s="201"/>
      <c r="S220" s="201"/>
      <c r="T220" s="202"/>
      <c r="AT220" s="203" t="s">
        <v>143</v>
      </c>
      <c r="AU220" s="203" t="s">
        <v>81</v>
      </c>
      <c r="AV220" s="13" t="s">
        <v>81</v>
      </c>
      <c r="AW220" s="13" t="s">
        <v>33</v>
      </c>
      <c r="AX220" s="13" t="s">
        <v>79</v>
      </c>
      <c r="AY220" s="203" t="s">
        <v>127</v>
      </c>
    </row>
    <row r="221" spans="1:65" s="2" customFormat="1" ht="16.5" customHeight="1">
      <c r="A221" s="35"/>
      <c r="B221" s="36"/>
      <c r="C221" s="174" t="s">
        <v>296</v>
      </c>
      <c r="D221" s="174" t="s">
        <v>130</v>
      </c>
      <c r="E221" s="175" t="s">
        <v>297</v>
      </c>
      <c r="F221" s="176" t="s">
        <v>298</v>
      </c>
      <c r="G221" s="177" t="s">
        <v>133</v>
      </c>
      <c r="H221" s="178">
        <v>328</v>
      </c>
      <c r="I221" s="179"/>
      <c r="J221" s="180">
        <f>ROUND(I221*H221,2)</f>
        <v>0</v>
      </c>
      <c r="K221" s="176" t="s">
        <v>134</v>
      </c>
      <c r="L221" s="40"/>
      <c r="M221" s="181" t="s">
        <v>19</v>
      </c>
      <c r="N221" s="182" t="s">
        <v>42</v>
      </c>
      <c r="O221" s="65"/>
      <c r="P221" s="183">
        <f>O221*H221</f>
        <v>0</v>
      </c>
      <c r="Q221" s="183">
        <v>0</v>
      </c>
      <c r="R221" s="183">
        <f>Q221*H221</f>
        <v>0</v>
      </c>
      <c r="S221" s="183">
        <v>0</v>
      </c>
      <c r="T221" s="184">
        <f>S221*H221</f>
        <v>0</v>
      </c>
      <c r="U221" s="35"/>
      <c r="V221" s="35"/>
      <c r="W221" s="35"/>
      <c r="X221" s="35"/>
      <c r="Y221" s="35"/>
      <c r="Z221" s="35"/>
      <c r="AA221" s="35"/>
      <c r="AB221" s="35"/>
      <c r="AC221" s="35"/>
      <c r="AD221" s="35"/>
      <c r="AE221" s="35"/>
      <c r="AR221" s="185" t="s">
        <v>135</v>
      </c>
      <c r="AT221" s="185" t="s">
        <v>130</v>
      </c>
      <c r="AU221" s="185" t="s">
        <v>81</v>
      </c>
      <c r="AY221" s="18" t="s">
        <v>127</v>
      </c>
      <c r="BE221" s="186">
        <f>IF(N221="základní",J221,0)</f>
        <v>0</v>
      </c>
      <c r="BF221" s="186">
        <f>IF(N221="snížená",J221,0)</f>
        <v>0</v>
      </c>
      <c r="BG221" s="186">
        <f>IF(N221="zákl. přenesená",J221,0)</f>
        <v>0</v>
      </c>
      <c r="BH221" s="186">
        <f>IF(N221="sníž. přenesená",J221,0)</f>
        <v>0</v>
      </c>
      <c r="BI221" s="186">
        <f>IF(N221="nulová",J221,0)</f>
        <v>0</v>
      </c>
      <c r="BJ221" s="18" t="s">
        <v>79</v>
      </c>
      <c r="BK221" s="186">
        <f>ROUND(I221*H221,2)</f>
        <v>0</v>
      </c>
      <c r="BL221" s="18" t="s">
        <v>135</v>
      </c>
      <c r="BM221" s="185" t="s">
        <v>299</v>
      </c>
    </row>
    <row r="222" spans="1:65" s="2" customFormat="1" ht="19.5">
      <c r="A222" s="35"/>
      <c r="B222" s="36"/>
      <c r="C222" s="37"/>
      <c r="D222" s="187" t="s">
        <v>137</v>
      </c>
      <c r="E222" s="37"/>
      <c r="F222" s="188" t="s">
        <v>300</v>
      </c>
      <c r="G222" s="37"/>
      <c r="H222" s="37"/>
      <c r="I222" s="189"/>
      <c r="J222" s="37"/>
      <c r="K222" s="37"/>
      <c r="L222" s="40"/>
      <c r="M222" s="190"/>
      <c r="N222" s="191"/>
      <c r="O222" s="65"/>
      <c r="P222" s="65"/>
      <c r="Q222" s="65"/>
      <c r="R222" s="65"/>
      <c r="S222" s="65"/>
      <c r="T222" s="66"/>
      <c r="U222" s="35"/>
      <c r="V222" s="35"/>
      <c r="W222" s="35"/>
      <c r="X222" s="35"/>
      <c r="Y222" s="35"/>
      <c r="Z222" s="35"/>
      <c r="AA222" s="35"/>
      <c r="AB222" s="35"/>
      <c r="AC222" s="35"/>
      <c r="AD222" s="35"/>
      <c r="AE222" s="35"/>
      <c r="AT222" s="18" t="s">
        <v>137</v>
      </c>
      <c r="AU222" s="18" t="s">
        <v>81</v>
      </c>
    </row>
    <row r="223" spans="1:65" s="2" customFormat="1" ht="29.25">
      <c r="A223" s="35"/>
      <c r="B223" s="36"/>
      <c r="C223" s="37"/>
      <c r="D223" s="187" t="s">
        <v>139</v>
      </c>
      <c r="E223" s="37"/>
      <c r="F223" s="192" t="s">
        <v>301</v>
      </c>
      <c r="G223" s="37"/>
      <c r="H223" s="37"/>
      <c r="I223" s="189"/>
      <c r="J223" s="37"/>
      <c r="K223" s="37"/>
      <c r="L223" s="40"/>
      <c r="M223" s="190"/>
      <c r="N223" s="191"/>
      <c r="O223" s="65"/>
      <c r="P223" s="65"/>
      <c r="Q223" s="65"/>
      <c r="R223" s="65"/>
      <c r="S223" s="65"/>
      <c r="T223" s="66"/>
      <c r="U223" s="35"/>
      <c r="V223" s="35"/>
      <c r="W223" s="35"/>
      <c r="X223" s="35"/>
      <c r="Y223" s="35"/>
      <c r="Z223" s="35"/>
      <c r="AA223" s="35"/>
      <c r="AB223" s="35"/>
      <c r="AC223" s="35"/>
      <c r="AD223" s="35"/>
      <c r="AE223" s="35"/>
      <c r="AT223" s="18" t="s">
        <v>139</v>
      </c>
      <c r="AU223" s="18" t="s">
        <v>81</v>
      </c>
    </row>
    <row r="224" spans="1:65" s="2" customFormat="1" ht="16.5" customHeight="1">
      <c r="A224" s="35"/>
      <c r="B224" s="36"/>
      <c r="C224" s="174" t="s">
        <v>302</v>
      </c>
      <c r="D224" s="174" t="s">
        <v>130</v>
      </c>
      <c r="E224" s="175" t="s">
        <v>303</v>
      </c>
      <c r="F224" s="176" t="s">
        <v>304</v>
      </c>
      <c r="G224" s="177" t="s">
        <v>133</v>
      </c>
      <c r="H224" s="178">
        <v>328</v>
      </c>
      <c r="I224" s="179"/>
      <c r="J224" s="180">
        <f>ROUND(I224*H224,2)</f>
        <v>0</v>
      </c>
      <c r="K224" s="176" t="s">
        <v>134</v>
      </c>
      <c r="L224" s="40"/>
      <c r="M224" s="181" t="s">
        <v>19</v>
      </c>
      <c r="N224" s="182" t="s">
        <v>42</v>
      </c>
      <c r="O224" s="65"/>
      <c r="P224" s="183">
        <f>O224*H224</f>
        <v>0</v>
      </c>
      <c r="Q224" s="183">
        <v>0</v>
      </c>
      <c r="R224" s="183">
        <f>Q224*H224</f>
        <v>0</v>
      </c>
      <c r="S224" s="183">
        <v>0</v>
      </c>
      <c r="T224" s="184">
        <f>S224*H224</f>
        <v>0</v>
      </c>
      <c r="U224" s="35"/>
      <c r="V224" s="35"/>
      <c r="W224" s="35"/>
      <c r="X224" s="35"/>
      <c r="Y224" s="35"/>
      <c r="Z224" s="35"/>
      <c r="AA224" s="35"/>
      <c r="AB224" s="35"/>
      <c r="AC224" s="35"/>
      <c r="AD224" s="35"/>
      <c r="AE224" s="35"/>
      <c r="AR224" s="185" t="s">
        <v>135</v>
      </c>
      <c r="AT224" s="185" t="s">
        <v>130</v>
      </c>
      <c r="AU224" s="185" t="s">
        <v>81</v>
      </c>
      <c r="AY224" s="18" t="s">
        <v>127</v>
      </c>
      <c r="BE224" s="186">
        <f>IF(N224="základní",J224,0)</f>
        <v>0</v>
      </c>
      <c r="BF224" s="186">
        <f>IF(N224="snížená",J224,0)</f>
        <v>0</v>
      </c>
      <c r="BG224" s="186">
        <f>IF(N224="zákl. přenesená",J224,0)</f>
        <v>0</v>
      </c>
      <c r="BH224" s="186">
        <f>IF(N224="sníž. přenesená",J224,0)</f>
        <v>0</v>
      </c>
      <c r="BI224" s="186">
        <f>IF(N224="nulová",J224,0)</f>
        <v>0</v>
      </c>
      <c r="BJ224" s="18" t="s">
        <v>79</v>
      </c>
      <c r="BK224" s="186">
        <f>ROUND(I224*H224,2)</f>
        <v>0</v>
      </c>
      <c r="BL224" s="18" t="s">
        <v>135</v>
      </c>
      <c r="BM224" s="185" t="s">
        <v>305</v>
      </c>
    </row>
    <row r="225" spans="1:65" s="2" customFormat="1" ht="19.5">
      <c r="A225" s="35"/>
      <c r="B225" s="36"/>
      <c r="C225" s="37"/>
      <c r="D225" s="187" t="s">
        <v>137</v>
      </c>
      <c r="E225" s="37"/>
      <c r="F225" s="188" t="s">
        <v>306</v>
      </c>
      <c r="G225" s="37"/>
      <c r="H225" s="37"/>
      <c r="I225" s="189"/>
      <c r="J225" s="37"/>
      <c r="K225" s="37"/>
      <c r="L225" s="40"/>
      <c r="M225" s="190"/>
      <c r="N225" s="191"/>
      <c r="O225" s="65"/>
      <c r="P225" s="65"/>
      <c r="Q225" s="65"/>
      <c r="R225" s="65"/>
      <c r="S225" s="65"/>
      <c r="T225" s="66"/>
      <c r="U225" s="35"/>
      <c r="V225" s="35"/>
      <c r="W225" s="35"/>
      <c r="X225" s="35"/>
      <c r="Y225" s="35"/>
      <c r="Z225" s="35"/>
      <c r="AA225" s="35"/>
      <c r="AB225" s="35"/>
      <c r="AC225" s="35"/>
      <c r="AD225" s="35"/>
      <c r="AE225" s="35"/>
      <c r="AT225" s="18" t="s">
        <v>137</v>
      </c>
      <c r="AU225" s="18" t="s">
        <v>81</v>
      </c>
    </row>
    <row r="226" spans="1:65" s="2" customFormat="1" ht="29.25">
      <c r="A226" s="35"/>
      <c r="B226" s="36"/>
      <c r="C226" s="37"/>
      <c r="D226" s="187" t="s">
        <v>139</v>
      </c>
      <c r="E226" s="37"/>
      <c r="F226" s="192" t="s">
        <v>301</v>
      </c>
      <c r="G226" s="37"/>
      <c r="H226" s="37"/>
      <c r="I226" s="189"/>
      <c r="J226" s="37"/>
      <c r="K226" s="37"/>
      <c r="L226" s="40"/>
      <c r="M226" s="190"/>
      <c r="N226" s="191"/>
      <c r="O226" s="65"/>
      <c r="P226" s="65"/>
      <c r="Q226" s="65"/>
      <c r="R226" s="65"/>
      <c r="S226" s="65"/>
      <c r="T226" s="66"/>
      <c r="U226" s="35"/>
      <c r="V226" s="35"/>
      <c r="W226" s="35"/>
      <c r="X226" s="35"/>
      <c r="Y226" s="35"/>
      <c r="Z226" s="35"/>
      <c r="AA226" s="35"/>
      <c r="AB226" s="35"/>
      <c r="AC226" s="35"/>
      <c r="AD226" s="35"/>
      <c r="AE226" s="35"/>
      <c r="AT226" s="18" t="s">
        <v>139</v>
      </c>
      <c r="AU226" s="18" t="s">
        <v>81</v>
      </c>
    </row>
    <row r="227" spans="1:65" s="14" customFormat="1" ht="11.25">
      <c r="B227" s="204"/>
      <c r="C227" s="205"/>
      <c r="D227" s="187" t="s">
        <v>143</v>
      </c>
      <c r="E227" s="206" t="s">
        <v>19</v>
      </c>
      <c r="F227" s="207" t="s">
        <v>202</v>
      </c>
      <c r="G227" s="205"/>
      <c r="H227" s="206" t="s">
        <v>19</v>
      </c>
      <c r="I227" s="208"/>
      <c r="J227" s="205"/>
      <c r="K227" s="205"/>
      <c r="L227" s="209"/>
      <c r="M227" s="210"/>
      <c r="N227" s="211"/>
      <c r="O227" s="211"/>
      <c r="P227" s="211"/>
      <c r="Q227" s="211"/>
      <c r="R227" s="211"/>
      <c r="S227" s="211"/>
      <c r="T227" s="212"/>
      <c r="AT227" s="213" t="s">
        <v>143</v>
      </c>
      <c r="AU227" s="213" t="s">
        <v>81</v>
      </c>
      <c r="AV227" s="14" t="s">
        <v>79</v>
      </c>
      <c r="AW227" s="14" t="s">
        <v>33</v>
      </c>
      <c r="AX227" s="14" t="s">
        <v>71</v>
      </c>
      <c r="AY227" s="213" t="s">
        <v>127</v>
      </c>
    </row>
    <row r="228" spans="1:65" s="13" customFormat="1" ht="11.25">
      <c r="B228" s="193"/>
      <c r="C228" s="194"/>
      <c r="D228" s="187" t="s">
        <v>143</v>
      </c>
      <c r="E228" s="195" t="s">
        <v>19</v>
      </c>
      <c r="F228" s="196" t="s">
        <v>307</v>
      </c>
      <c r="G228" s="194"/>
      <c r="H228" s="197">
        <v>328</v>
      </c>
      <c r="I228" s="198"/>
      <c r="J228" s="194"/>
      <c r="K228" s="194"/>
      <c r="L228" s="199"/>
      <c r="M228" s="200"/>
      <c r="N228" s="201"/>
      <c r="O228" s="201"/>
      <c r="P228" s="201"/>
      <c r="Q228" s="201"/>
      <c r="R228" s="201"/>
      <c r="S228" s="201"/>
      <c r="T228" s="202"/>
      <c r="AT228" s="203" t="s">
        <v>143</v>
      </c>
      <c r="AU228" s="203" t="s">
        <v>81</v>
      </c>
      <c r="AV228" s="13" t="s">
        <v>81</v>
      </c>
      <c r="AW228" s="13" t="s">
        <v>33</v>
      </c>
      <c r="AX228" s="13" t="s">
        <v>79</v>
      </c>
      <c r="AY228" s="203" t="s">
        <v>127</v>
      </c>
    </row>
    <row r="229" spans="1:65" s="2" customFormat="1" ht="16.5" customHeight="1">
      <c r="A229" s="35"/>
      <c r="B229" s="36"/>
      <c r="C229" s="225" t="s">
        <v>308</v>
      </c>
      <c r="D229" s="225" t="s">
        <v>228</v>
      </c>
      <c r="E229" s="226" t="s">
        <v>309</v>
      </c>
      <c r="F229" s="227" t="s">
        <v>310</v>
      </c>
      <c r="G229" s="228" t="s">
        <v>133</v>
      </c>
      <c r="H229" s="229">
        <v>328</v>
      </c>
      <c r="I229" s="230"/>
      <c r="J229" s="231">
        <f>ROUND(I229*H229,2)</f>
        <v>0</v>
      </c>
      <c r="K229" s="227" t="s">
        <v>134</v>
      </c>
      <c r="L229" s="232"/>
      <c r="M229" s="233" t="s">
        <v>19</v>
      </c>
      <c r="N229" s="234" t="s">
        <v>42</v>
      </c>
      <c r="O229" s="65"/>
      <c r="P229" s="183">
        <f>O229*H229</f>
        <v>0</v>
      </c>
      <c r="Q229" s="183">
        <v>5.0000000000000002E-5</v>
      </c>
      <c r="R229" s="183">
        <f>Q229*H229</f>
        <v>1.6400000000000001E-2</v>
      </c>
      <c r="S229" s="183">
        <v>0</v>
      </c>
      <c r="T229" s="184">
        <f>S229*H229</f>
        <v>0</v>
      </c>
      <c r="U229" s="35"/>
      <c r="V229" s="35"/>
      <c r="W229" s="35"/>
      <c r="X229" s="35"/>
      <c r="Y229" s="35"/>
      <c r="Z229" s="35"/>
      <c r="AA229" s="35"/>
      <c r="AB229" s="35"/>
      <c r="AC229" s="35"/>
      <c r="AD229" s="35"/>
      <c r="AE229" s="35"/>
      <c r="AR229" s="185" t="s">
        <v>196</v>
      </c>
      <c r="AT229" s="185" t="s">
        <v>228</v>
      </c>
      <c r="AU229" s="185" t="s">
        <v>81</v>
      </c>
      <c r="AY229" s="18" t="s">
        <v>127</v>
      </c>
      <c r="BE229" s="186">
        <f>IF(N229="základní",J229,0)</f>
        <v>0</v>
      </c>
      <c r="BF229" s="186">
        <f>IF(N229="snížená",J229,0)</f>
        <v>0</v>
      </c>
      <c r="BG229" s="186">
        <f>IF(N229="zákl. přenesená",J229,0)</f>
        <v>0</v>
      </c>
      <c r="BH229" s="186">
        <f>IF(N229="sníž. přenesená",J229,0)</f>
        <v>0</v>
      </c>
      <c r="BI229" s="186">
        <f>IF(N229="nulová",J229,0)</f>
        <v>0</v>
      </c>
      <c r="BJ229" s="18" t="s">
        <v>79</v>
      </c>
      <c r="BK229" s="186">
        <f>ROUND(I229*H229,2)</f>
        <v>0</v>
      </c>
      <c r="BL229" s="18" t="s">
        <v>135</v>
      </c>
      <c r="BM229" s="185" t="s">
        <v>311</v>
      </c>
    </row>
    <row r="230" spans="1:65" s="2" customFormat="1" ht="11.25">
      <c r="A230" s="35"/>
      <c r="B230" s="36"/>
      <c r="C230" s="37"/>
      <c r="D230" s="187" t="s">
        <v>137</v>
      </c>
      <c r="E230" s="37"/>
      <c r="F230" s="188" t="s">
        <v>310</v>
      </c>
      <c r="G230" s="37"/>
      <c r="H230" s="37"/>
      <c r="I230" s="189"/>
      <c r="J230" s="37"/>
      <c r="K230" s="37"/>
      <c r="L230" s="40"/>
      <c r="M230" s="190"/>
      <c r="N230" s="191"/>
      <c r="O230" s="65"/>
      <c r="P230" s="65"/>
      <c r="Q230" s="65"/>
      <c r="R230" s="65"/>
      <c r="S230" s="65"/>
      <c r="T230" s="66"/>
      <c r="U230" s="35"/>
      <c r="V230" s="35"/>
      <c r="W230" s="35"/>
      <c r="X230" s="35"/>
      <c r="Y230" s="35"/>
      <c r="Z230" s="35"/>
      <c r="AA230" s="35"/>
      <c r="AB230" s="35"/>
      <c r="AC230" s="35"/>
      <c r="AD230" s="35"/>
      <c r="AE230" s="35"/>
      <c r="AT230" s="18" t="s">
        <v>137</v>
      </c>
      <c r="AU230" s="18" t="s">
        <v>81</v>
      </c>
    </row>
    <row r="231" spans="1:65" s="2" customFormat="1" ht="16.5" customHeight="1">
      <c r="A231" s="35"/>
      <c r="B231" s="36"/>
      <c r="C231" s="174" t="s">
        <v>312</v>
      </c>
      <c r="D231" s="174" t="s">
        <v>130</v>
      </c>
      <c r="E231" s="175" t="s">
        <v>313</v>
      </c>
      <c r="F231" s="176" t="s">
        <v>314</v>
      </c>
      <c r="G231" s="177" t="s">
        <v>133</v>
      </c>
      <c r="H231" s="178">
        <v>328</v>
      </c>
      <c r="I231" s="179"/>
      <c r="J231" s="180">
        <f>ROUND(I231*H231,2)</f>
        <v>0</v>
      </c>
      <c r="K231" s="176" t="s">
        <v>134</v>
      </c>
      <c r="L231" s="40"/>
      <c r="M231" s="181" t="s">
        <v>19</v>
      </c>
      <c r="N231" s="182" t="s">
        <v>42</v>
      </c>
      <c r="O231" s="65"/>
      <c r="P231" s="183">
        <f>O231*H231</f>
        <v>0</v>
      </c>
      <c r="Q231" s="183">
        <v>0</v>
      </c>
      <c r="R231" s="183">
        <f>Q231*H231</f>
        <v>0</v>
      </c>
      <c r="S231" s="183">
        <v>0</v>
      </c>
      <c r="T231" s="184">
        <f>S231*H231</f>
        <v>0</v>
      </c>
      <c r="U231" s="35"/>
      <c r="V231" s="35"/>
      <c r="W231" s="35"/>
      <c r="X231" s="35"/>
      <c r="Y231" s="35"/>
      <c r="Z231" s="35"/>
      <c r="AA231" s="35"/>
      <c r="AB231" s="35"/>
      <c r="AC231" s="35"/>
      <c r="AD231" s="35"/>
      <c r="AE231" s="35"/>
      <c r="AR231" s="185" t="s">
        <v>135</v>
      </c>
      <c r="AT231" s="185" t="s">
        <v>130</v>
      </c>
      <c r="AU231" s="185" t="s">
        <v>81</v>
      </c>
      <c r="AY231" s="18" t="s">
        <v>127</v>
      </c>
      <c r="BE231" s="186">
        <f>IF(N231="základní",J231,0)</f>
        <v>0</v>
      </c>
      <c r="BF231" s="186">
        <f>IF(N231="snížená",J231,0)</f>
        <v>0</v>
      </c>
      <c r="BG231" s="186">
        <f>IF(N231="zákl. přenesená",J231,0)</f>
        <v>0</v>
      </c>
      <c r="BH231" s="186">
        <f>IF(N231="sníž. přenesená",J231,0)</f>
        <v>0</v>
      </c>
      <c r="BI231" s="186">
        <f>IF(N231="nulová",J231,0)</f>
        <v>0</v>
      </c>
      <c r="BJ231" s="18" t="s">
        <v>79</v>
      </c>
      <c r="BK231" s="186">
        <f>ROUND(I231*H231,2)</f>
        <v>0</v>
      </c>
      <c r="BL231" s="18" t="s">
        <v>135</v>
      </c>
      <c r="BM231" s="185" t="s">
        <v>315</v>
      </c>
    </row>
    <row r="232" spans="1:65" s="2" customFormat="1" ht="19.5">
      <c r="A232" s="35"/>
      <c r="B232" s="36"/>
      <c r="C232" s="37"/>
      <c r="D232" s="187" t="s">
        <v>137</v>
      </c>
      <c r="E232" s="37"/>
      <c r="F232" s="188" t="s">
        <v>316</v>
      </c>
      <c r="G232" s="37"/>
      <c r="H232" s="37"/>
      <c r="I232" s="189"/>
      <c r="J232" s="37"/>
      <c r="K232" s="37"/>
      <c r="L232" s="40"/>
      <c r="M232" s="190"/>
      <c r="N232" s="191"/>
      <c r="O232" s="65"/>
      <c r="P232" s="65"/>
      <c r="Q232" s="65"/>
      <c r="R232" s="65"/>
      <c r="S232" s="65"/>
      <c r="T232" s="66"/>
      <c r="U232" s="35"/>
      <c r="V232" s="35"/>
      <c r="W232" s="35"/>
      <c r="X232" s="35"/>
      <c r="Y232" s="35"/>
      <c r="Z232" s="35"/>
      <c r="AA232" s="35"/>
      <c r="AB232" s="35"/>
      <c r="AC232" s="35"/>
      <c r="AD232" s="35"/>
      <c r="AE232" s="35"/>
      <c r="AT232" s="18" t="s">
        <v>137</v>
      </c>
      <c r="AU232" s="18" t="s">
        <v>81</v>
      </c>
    </row>
    <row r="233" spans="1:65" s="2" customFormat="1" ht="19.5">
      <c r="A233" s="35"/>
      <c r="B233" s="36"/>
      <c r="C233" s="37"/>
      <c r="D233" s="187" t="s">
        <v>139</v>
      </c>
      <c r="E233" s="37"/>
      <c r="F233" s="192" t="s">
        <v>317</v>
      </c>
      <c r="G233" s="37"/>
      <c r="H233" s="37"/>
      <c r="I233" s="189"/>
      <c r="J233" s="37"/>
      <c r="K233" s="37"/>
      <c r="L233" s="40"/>
      <c r="M233" s="190"/>
      <c r="N233" s="191"/>
      <c r="O233" s="65"/>
      <c r="P233" s="65"/>
      <c r="Q233" s="65"/>
      <c r="R233" s="65"/>
      <c r="S233" s="65"/>
      <c r="T233" s="66"/>
      <c r="U233" s="35"/>
      <c r="V233" s="35"/>
      <c r="W233" s="35"/>
      <c r="X233" s="35"/>
      <c r="Y233" s="35"/>
      <c r="Z233" s="35"/>
      <c r="AA233" s="35"/>
      <c r="AB233" s="35"/>
      <c r="AC233" s="35"/>
      <c r="AD233" s="35"/>
      <c r="AE233" s="35"/>
      <c r="AT233" s="18" t="s">
        <v>139</v>
      </c>
      <c r="AU233" s="18" t="s">
        <v>81</v>
      </c>
    </row>
    <row r="234" spans="1:65" s="2" customFormat="1" ht="16.5" customHeight="1">
      <c r="A234" s="35"/>
      <c r="B234" s="36"/>
      <c r="C234" s="225" t="s">
        <v>318</v>
      </c>
      <c r="D234" s="225" t="s">
        <v>228</v>
      </c>
      <c r="E234" s="226" t="s">
        <v>319</v>
      </c>
      <c r="F234" s="227" t="s">
        <v>320</v>
      </c>
      <c r="G234" s="228" t="s">
        <v>133</v>
      </c>
      <c r="H234" s="229">
        <v>107</v>
      </c>
      <c r="I234" s="230"/>
      <c r="J234" s="231">
        <f>ROUND(I234*H234,2)</f>
        <v>0</v>
      </c>
      <c r="K234" s="227" t="s">
        <v>134</v>
      </c>
      <c r="L234" s="232"/>
      <c r="M234" s="233" t="s">
        <v>19</v>
      </c>
      <c r="N234" s="234" t="s">
        <v>42</v>
      </c>
      <c r="O234" s="65"/>
      <c r="P234" s="183">
        <f>O234*H234</f>
        <v>0</v>
      </c>
      <c r="Q234" s="183">
        <v>0.28306999999999999</v>
      </c>
      <c r="R234" s="183">
        <f>Q234*H234</f>
        <v>30.288489999999999</v>
      </c>
      <c r="S234" s="183">
        <v>0</v>
      </c>
      <c r="T234" s="184">
        <f>S234*H234</f>
        <v>0</v>
      </c>
      <c r="U234" s="35"/>
      <c r="V234" s="35"/>
      <c r="W234" s="35"/>
      <c r="X234" s="35"/>
      <c r="Y234" s="35"/>
      <c r="Z234" s="35"/>
      <c r="AA234" s="35"/>
      <c r="AB234" s="35"/>
      <c r="AC234" s="35"/>
      <c r="AD234" s="35"/>
      <c r="AE234" s="35"/>
      <c r="AR234" s="185" t="s">
        <v>196</v>
      </c>
      <c r="AT234" s="185" t="s">
        <v>228</v>
      </c>
      <c r="AU234" s="185" t="s">
        <v>81</v>
      </c>
      <c r="AY234" s="18" t="s">
        <v>127</v>
      </c>
      <c r="BE234" s="186">
        <f>IF(N234="základní",J234,0)</f>
        <v>0</v>
      </c>
      <c r="BF234" s="186">
        <f>IF(N234="snížená",J234,0)</f>
        <v>0</v>
      </c>
      <c r="BG234" s="186">
        <f>IF(N234="zákl. přenesená",J234,0)</f>
        <v>0</v>
      </c>
      <c r="BH234" s="186">
        <f>IF(N234="sníž. přenesená",J234,0)</f>
        <v>0</v>
      </c>
      <c r="BI234" s="186">
        <f>IF(N234="nulová",J234,0)</f>
        <v>0</v>
      </c>
      <c r="BJ234" s="18" t="s">
        <v>79</v>
      </c>
      <c r="BK234" s="186">
        <f>ROUND(I234*H234,2)</f>
        <v>0</v>
      </c>
      <c r="BL234" s="18" t="s">
        <v>135</v>
      </c>
      <c r="BM234" s="185" t="s">
        <v>321</v>
      </c>
    </row>
    <row r="235" spans="1:65" s="2" customFormat="1" ht="11.25">
      <c r="A235" s="35"/>
      <c r="B235" s="36"/>
      <c r="C235" s="37"/>
      <c r="D235" s="187" t="s">
        <v>137</v>
      </c>
      <c r="E235" s="37"/>
      <c r="F235" s="188" t="s">
        <v>320</v>
      </c>
      <c r="G235" s="37"/>
      <c r="H235" s="37"/>
      <c r="I235" s="189"/>
      <c r="J235" s="37"/>
      <c r="K235" s="37"/>
      <c r="L235" s="40"/>
      <c r="M235" s="190"/>
      <c r="N235" s="191"/>
      <c r="O235" s="65"/>
      <c r="P235" s="65"/>
      <c r="Q235" s="65"/>
      <c r="R235" s="65"/>
      <c r="S235" s="65"/>
      <c r="T235" s="66"/>
      <c r="U235" s="35"/>
      <c r="V235" s="35"/>
      <c r="W235" s="35"/>
      <c r="X235" s="35"/>
      <c r="Y235" s="35"/>
      <c r="Z235" s="35"/>
      <c r="AA235" s="35"/>
      <c r="AB235" s="35"/>
      <c r="AC235" s="35"/>
      <c r="AD235" s="35"/>
      <c r="AE235" s="35"/>
      <c r="AT235" s="18" t="s">
        <v>137</v>
      </c>
      <c r="AU235" s="18" t="s">
        <v>81</v>
      </c>
    </row>
    <row r="236" spans="1:65" s="14" customFormat="1" ht="11.25">
      <c r="B236" s="204"/>
      <c r="C236" s="205"/>
      <c r="D236" s="187" t="s">
        <v>143</v>
      </c>
      <c r="E236" s="206" t="s">
        <v>19</v>
      </c>
      <c r="F236" s="207" t="s">
        <v>202</v>
      </c>
      <c r="G236" s="205"/>
      <c r="H236" s="206" t="s">
        <v>19</v>
      </c>
      <c r="I236" s="208"/>
      <c r="J236" s="205"/>
      <c r="K236" s="205"/>
      <c r="L236" s="209"/>
      <c r="M236" s="210"/>
      <c r="N236" s="211"/>
      <c r="O236" s="211"/>
      <c r="P236" s="211"/>
      <c r="Q236" s="211"/>
      <c r="R236" s="211"/>
      <c r="S236" s="211"/>
      <c r="T236" s="212"/>
      <c r="AT236" s="213" t="s">
        <v>143</v>
      </c>
      <c r="AU236" s="213" t="s">
        <v>81</v>
      </c>
      <c r="AV236" s="14" t="s">
        <v>79</v>
      </c>
      <c r="AW236" s="14" t="s">
        <v>33</v>
      </c>
      <c r="AX236" s="14" t="s">
        <v>71</v>
      </c>
      <c r="AY236" s="213" t="s">
        <v>127</v>
      </c>
    </row>
    <row r="237" spans="1:65" s="13" customFormat="1" ht="11.25">
      <c r="B237" s="193"/>
      <c r="C237" s="194"/>
      <c r="D237" s="187" t="s">
        <v>143</v>
      </c>
      <c r="E237" s="195" t="s">
        <v>19</v>
      </c>
      <c r="F237" s="196" t="s">
        <v>322</v>
      </c>
      <c r="G237" s="194"/>
      <c r="H237" s="197">
        <v>2</v>
      </c>
      <c r="I237" s="198"/>
      <c r="J237" s="194"/>
      <c r="K237" s="194"/>
      <c r="L237" s="199"/>
      <c r="M237" s="200"/>
      <c r="N237" s="201"/>
      <c r="O237" s="201"/>
      <c r="P237" s="201"/>
      <c r="Q237" s="201"/>
      <c r="R237" s="201"/>
      <c r="S237" s="201"/>
      <c r="T237" s="202"/>
      <c r="AT237" s="203" t="s">
        <v>143</v>
      </c>
      <c r="AU237" s="203" t="s">
        <v>81</v>
      </c>
      <c r="AV237" s="13" t="s">
        <v>81</v>
      </c>
      <c r="AW237" s="13" t="s">
        <v>33</v>
      </c>
      <c r="AX237" s="13" t="s">
        <v>71</v>
      </c>
      <c r="AY237" s="203" t="s">
        <v>127</v>
      </c>
    </row>
    <row r="238" spans="1:65" s="13" customFormat="1" ht="11.25">
      <c r="B238" s="193"/>
      <c r="C238" s="194"/>
      <c r="D238" s="187" t="s">
        <v>143</v>
      </c>
      <c r="E238" s="195" t="s">
        <v>19</v>
      </c>
      <c r="F238" s="196" t="s">
        <v>323</v>
      </c>
      <c r="G238" s="194"/>
      <c r="H238" s="197">
        <v>7</v>
      </c>
      <c r="I238" s="198"/>
      <c r="J238" s="194"/>
      <c r="K238" s="194"/>
      <c r="L238" s="199"/>
      <c r="M238" s="200"/>
      <c r="N238" s="201"/>
      <c r="O238" s="201"/>
      <c r="P238" s="201"/>
      <c r="Q238" s="201"/>
      <c r="R238" s="201"/>
      <c r="S238" s="201"/>
      <c r="T238" s="202"/>
      <c r="AT238" s="203" t="s">
        <v>143</v>
      </c>
      <c r="AU238" s="203" t="s">
        <v>81</v>
      </c>
      <c r="AV238" s="13" t="s">
        <v>81</v>
      </c>
      <c r="AW238" s="13" t="s">
        <v>33</v>
      </c>
      <c r="AX238" s="13" t="s">
        <v>71</v>
      </c>
      <c r="AY238" s="203" t="s">
        <v>127</v>
      </c>
    </row>
    <row r="239" spans="1:65" s="13" customFormat="1" ht="11.25">
      <c r="B239" s="193"/>
      <c r="C239" s="194"/>
      <c r="D239" s="187" t="s">
        <v>143</v>
      </c>
      <c r="E239" s="195" t="s">
        <v>19</v>
      </c>
      <c r="F239" s="196" t="s">
        <v>324</v>
      </c>
      <c r="G239" s="194"/>
      <c r="H239" s="197">
        <v>23</v>
      </c>
      <c r="I239" s="198"/>
      <c r="J239" s="194"/>
      <c r="K239" s="194"/>
      <c r="L239" s="199"/>
      <c r="M239" s="200"/>
      <c r="N239" s="201"/>
      <c r="O239" s="201"/>
      <c r="P239" s="201"/>
      <c r="Q239" s="201"/>
      <c r="R239" s="201"/>
      <c r="S239" s="201"/>
      <c r="T239" s="202"/>
      <c r="AT239" s="203" t="s">
        <v>143</v>
      </c>
      <c r="AU239" s="203" t="s">
        <v>81</v>
      </c>
      <c r="AV239" s="13" t="s">
        <v>81</v>
      </c>
      <c r="AW239" s="13" t="s">
        <v>33</v>
      </c>
      <c r="AX239" s="13" t="s">
        <v>71</v>
      </c>
      <c r="AY239" s="203" t="s">
        <v>127</v>
      </c>
    </row>
    <row r="240" spans="1:65" s="13" customFormat="1" ht="11.25">
      <c r="B240" s="193"/>
      <c r="C240" s="194"/>
      <c r="D240" s="187" t="s">
        <v>143</v>
      </c>
      <c r="E240" s="195" t="s">
        <v>19</v>
      </c>
      <c r="F240" s="196" t="s">
        <v>325</v>
      </c>
      <c r="G240" s="194"/>
      <c r="H240" s="197">
        <v>7</v>
      </c>
      <c r="I240" s="198"/>
      <c r="J240" s="194"/>
      <c r="K240" s="194"/>
      <c r="L240" s="199"/>
      <c r="M240" s="200"/>
      <c r="N240" s="201"/>
      <c r="O240" s="201"/>
      <c r="P240" s="201"/>
      <c r="Q240" s="201"/>
      <c r="R240" s="201"/>
      <c r="S240" s="201"/>
      <c r="T240" s="202"/>
      <c r="AT240" s="203" t="s">
        <v>143</v>
      </c>
      <c r="AU240" s="203" t="s">
        <v>81</v>
      </c>
      <c r="AV240" s="13" t="s">
        <v>81</v>
      </c>
      <c r="AW240" s="13" t="s">
        <v>33</v>
      </c>
      <c r="AX240" s="13" t="s">
        <v>71</v>
      </c>
      <c r="AY240" s="203" t="s">
        <v>127</v>
      </c>
    </row>
    <row r="241" spans="1:65" s="13" customFormat="1" ht="11.25">
      <c r="B241" s="193"/>
      <c r="C241" s="194"/>
      <c r="D241" s="187" t="s">
        <v>143</v>
      </c>
      <c r="E241" s="195" t="s">
        <v>19</v>
      </c>
      <c r="F241" s="196" t="s">
        <v>326</v>
      </c>
      <c r="G241" s="194"/>
      <c r="H241" s="197">
        <v>5</v>
      </c>
      <c r="I241" s="198"/>
      <c r="J241" s="194"/>
      <c r="K241" s="194"/>
      <c r="L241" s="199"/>
      <c r="M241" s="200"/>
      <c r="N241" s="201"/>
      <c r="O241" s="201"/>
      <c r="P241" s="201"/>
      <c r="Q241" s="201"/>
      <c r="R241" s="201"/>
      <c r="S241" s="201"/>
      <c r="T241" s="202"/>
      <c r="AT241" s="203" t="s">
        <v>143</v>
      </c>
      <c r="AU241" s="203" t="s">
        <v>81</v>
      </c>
      <c r="AV241" s="13" t="s">
        <v>81</v>
      </c>
      <c r="AW241" s="13" t="s">
        <v>33</v>
      </c>
      <c r="AX241" s="13" t="s">
        <v>71</v>
      </c>
      <c r="AY241" s="203" t="s">
        <v>127</v>
      </c>
    </row>
    <row r="242" spans="1:65" s="13" customFormat="1" ht="11.25">
      <c r="B242" s="193"/>
      <c r="C242" s="194"/>
      <c r="D242" s="187" t="s">
        <v>143</v>
      </c>
      <c r="E242" s="195" t="s">
        <v>19</v>
      </c>
      <c r="F242" s="196" t="s">
        <v>327</v>
      </c>
      <c r="G242" s="194"/>
      <c r="H242" s="197">
        <v>11</v>
      </c>
      <c r="I242" s="198"/>
      <c r="J242" s="194"/>
      <c r="K242" s="194"/>
      <c r="L242" s="199"/>
      <c r="M242" s="200"/>
      <c r="N242" s="201"/>
      <c r="O242" s="201"/>
      <c r="P242" s="201"/>
      <c r="Q242" s="201"/>
      <c r="R242" s="201"/>
      <c r="S242" s="201"/>
      <c r="T242" s="202"/>
      <c r="AT242" s="203" t="s">
        <v>143</v>
      </c>
      <c r="AU242" s="203" t="s">
        <v>81</v>
      </c>
      <c r="AV242" s="13" t="s">
        <v>81</v>
      </c>
      <c r="AW242" s="13" t="s">
        <v>33</v>
      </c>
      <c r="AX242" s="13" t="s">
        <v>71</v>
      </c>
      <c r="AY242" s="203" t="s">
        <v>127</v>
      </c>
    </row>
    <row r="243" spans="1:65" s="13" customFormat="1" ht="11.25">
      <c r="B243" s="193"/>
      <c r="C243" s="194"/>
      <c r="D243" s="187" t="s">
        <v>143</v>
      </c>
      <c r="E243" s="195" t="s">
        <v>19</v>
      </c>
      <c r="F243" s="196" t="s">
        <v>328</v>
      </c>
      <c r="G243" s="194"/>
      <c r="H243" s="197">
        <v>18</v>
      </c>
      <c r="I243" s="198"/>
      <c r="J243" s="194"/>
      <c r="K243" s="194"/>
      <c r="L243" s="199"/>
      <c r="M243" s="200"/>
      <c r="N243" s="201"/>
      <c r="O243" s="201"/>
      <c r="P243" s="201"/>
      <c r="Q243" s="201"/>
      <c r="R243" s="201"/>
      <c r="S243" s="201"/>
      <c r="T243" s="202"/>
      <c r="AT243" s="203" t="s">
        <v>143</v>
      </c>
      <c r="AU243" s="203" t="s">
        <v>81</v>
      </c>
      <c r="AV243" s="13" t="s">
        <v>81</v>
      </c>
      <c r="AW243" s="13" t="s">
        <v>33</v>
      </c>
      <c r="AX243" s="13" t="s">
        <v>71</v>
      </c>
      <c r="AY243" s="203" t="s">
        <v>127</v>
      </c>
    </row>
    <row r="244" spans="1:65" s="13" customFormat="1" ht="11.25">
      <c r="B244" s="193"/>
      <c r="C244" s="194"/>
      <c r="D244" s="187" t="s">
        <v>143</v>
      </c>
      <c r="E244" s="195" t="s">
        <v>19</v>
      </c>
      <c r="F244" s="196" t="s">
        <v>327</v>
      </c>
      <c r="G244" s="194"/>
      <c r="H244" s="197">
        <v>11</v>
      </c>
      <c r="I244" s="198"/>
      <c r="J244" s="194"/>
      <c r="K244" s="194"/>
      <c r="L244" s="199"/>
      <c r="M244" s="200"/>
      <c r="N244" s="201"/>
      <c r="O244" s="201"/>
      <c r="P244" s="201"/>
      <c r="Q244" s="201"/>
      <c r="R244" s="201"/>
      <c r="S244" s="201"/>
      <c r="T244" s="202"/>
      <c r="AT244" s="203" t="s">
        <v>143</v>
      </c>
      <c r="AU244" s="203" t="s">
        <v>81</v>
      </c>
      <c r="AV244" s="13" t="s">
        <v>81</v>
      </c>
      <c r="AW244" s="13" t="s">
        <v>33</v>
      </c>
      <c r="AX244" s="13" t="s">
        <v>71</v>
      </c>
      <c r="AY244" s="203" t="s">
        <v>127</v>
      </c>
    </row>
    <row r="245" spans="1:65" s="13" customFormat="1" ht="11.25">
      <c r="B245" s="193"/>
      <c r="C245" s="194"/>
      <c r="D245" s="187" t="s">
        <v>143</v>
      </c>
      <c r="E245" s="195" t="s">
        <v>19</v>
      </c>
      <c r="F245" s="196" t="s">
        <v>324</v>
      </c>
      <c r="G245" s="194"/>
      <c r="H245" s="197">
        <v>23</v>
      </c>
      <c r="I245" s="198"/>
      <c r="J245" s="194"/>
      <c r="K245" s="194"/>
      <c r="L245" s="199"/>
      <c r="M245" s="200"/>
      <c r="N245" s="201"/>
      <c r="O245" s="201"/>
      <c r="P245" s="201"/>
      <c r="Q245" s="201"/>
      <c r="R245" s="201"/>
      <c r="S245" s="201"/>
      <c r="T245" s="202"/>
      <c r="AT245" s="203" t="s">
        <v>143</v>
      </c>
      <c r="AU245" s="203" t="s">
        <v>81</v>
      </c>
      <c r="AV245" s="13" t="s">
        <v>81</v>
      </c>
      <c r="AW245" s="13" t="s">
        <v>33</v>
      </c>
      <c r="AX245" s="13" t="s">
        <v>71</v>
      </c>
      <c r="AY245" s="203" t="s">
        <v>127</v>
      </c>
    </row>
    <row r="246" spans="1:65" s="15" customFormat="1" ht="11.25">
      <c r="B246" s="214"/>
      <c r="C246" s="215"/>
      <c r="D246" s="187" t="s">
        <v>143</v>
      </c>
      <c r="E246" s="216" t="s">
        <v>19</v>
      </c>
      <c r="F246" s="217" t="s">
        <v>160</v>
      </c>
      <c r="G246" s="215"/>
      <c r="H246" s="218">
        <v>107</v>
      </c>
      <c r="I246" s="219"/>
      <c r="J246" s="215"/>
      <c r="K246" s="215"/>
      <c r="L246" s="220"/>
      <c r="M246" s="221"/>
      <c r="N246" s="222"/>
      <c r="O246" s="222"/>
      <c r="P246" s="222"/>
      <c r="Q246" s="222"/>
      <c r="R246" s="222"/>
      <c r="S246" s="222"/>
      <c r="T246" s="223"/>
      <c r="AT246" s="224" t="s">
        <v>143</v>
      </c>
      <c r="AU246" s="224" t="s">
        <v>81</v>
      </c>
      <c r="AV246" s="15" t="s">
        <v>135</v>
      </c>
      <c r="AW246" s="15" t="s">
        <v>33</v>
      </c>
      <c r="AX246" s="15" t="s">
        <v>79</v>
      </c>
      <c r="AY246" s="224" t="s">
        <v>127</v>
      </c>
    </row>
    <row r="247" spans="1:65" s="2" customFormat="1" ht="16.5" customHeight="1">
      <c r="A247" s="35"/>
      <c r="B247" s="36"/>
      <c r="C247" s="225" t="s">
        <v>329</v>
      </c>
      <c r="D247" s="225" t="s">
        <v>228</v>
      </c>
      <c r="E247" s="226" t="s">
        <v>330</v>
      </c>
      <c r="F247" s="227" t="s">
        <v>331</v>
      </c>
      <c r="G247" s="228" t="s">
        <v>182</v>
      </c>
      <c r="H247" s="229">
        <v>498.56</v>
      </c>
      <c r="I247" s="230"/>
      <c r="J247" s="231">
        <f>ROUND(I247*H247,2)</f>
        <v>0</v>
      </c>
      <c r="K247" s="227" t="s">
        <v>134</v>
      </c>
      <c r="L247" s="232"/>
      <c r="M247" s="233" t="s">
        <v>19</v>
      </c>
      <c r="N247" s="234" t="s">
        <v>42</v>
      </c>
      <c r="O247" s="65"/>
      <c r="P247" s="183">
        <f>O247*H247</f>
        <v>0</v>
      </c>
      <c r="Q247" s="183">
        <v>4.9390000000000003E-2</v>
      </c>
      <c r="R247" s="183">
        <f>Q247*H247</f>
        <v>24.623878400000002</v>
      </c>
      <c r="S247" s="183">
        <v>0</v>
      </c>
      <c r="T247" s="184">
        <f>S247*H247</f>
        <v>0</v>
      </c>
      <c r="U247" s="35"/>
      <c r="V247" s="35"/>
      <c r="W247" s="35"/>
      <c r="X247" s="35"/>
      <c r="Y247" s="35"/>
      <c r="Z247" s="35"/>
      <c r="AA247" s="35"/>
      <c r="AB247" s="35"/>
      <c r="AC247" s="35"/>
      <c r="AD247" s="35"/>
      <c r="AE247" s="35"/>
      <c r="AR247" s="185" t="s">
        <v>196</v>
      </c>
      <c r="AT247" s="185" t="s">
        <v>228</v>
      </c>
      <c r="AU247" s="185" t="s">
        <v>81</v>
      </c>
      <c r="AY247" s="18" t="s">
        <v>127</v>
      </c>
      <c r="BE247" s="186">
        <f>IF(N247="základní",J247,0)</f>
        <v>0</v>
      </c>
      <c r="BF247" s="186">
        <f>IF(N247="snížená",J247,0)</f>
        <v>0</v>
      </c>
      <c r="BG247" s="186">
        <f>IF(N247="zákl. přenesená",J247,0)</f>
        <v>0</v>
      </c>
      <c r="BH247" s="186">
        <f>IF(N247="sníž. přenesená",J247,0)</f>
        <v>0</v>
      </c>
      <c r="BI247" s="186">
        <f>IF(N247="nulová",J247,0)</f>
        <v>0</v>
      </c>
      <c r="BJ247" s="18" t="s">
        <v>79</v>
      </c>
      <c r="BK247" s="186">
        <f>ROUND(I247*H247,2)</f>
        <v>0</v>
      </c>
      <c r="BL247" s="18" t="s">
        <v>135</v>
      </c>
      <c r="BM247" s="185" t="s">
        <v>332</v>
      </c>
    </row>
    <row r="248" spans="1:65" s="2" customFormat="1" ht="11.25">
      <c r="A248" s="35"/>
      <c r="B248" s="36"/>
      <c r="C248" s="37"/>
      <c r="D248" s="187" t="s">
        <v>137</v>
      </c>
      <c r="E248" s="37"/>
      <c r="F248" s="188" t="s">
        <v>331</v>
      </c>
      <c r="G248" s="37"/>
      <c r="H248" s="37"/>
      <c r="I248" s="189"/>
      <c r="J248" s="37"/>
      <c r="K248" s="37"/>
      <c r="L248" s="40"/>
      <c r="M248" s="190"/>
      <c r="N248" s="191"/>
      <c r="O248" s="65"/>
      <c r="P248" s="65"/>
      <c r="Q248" s="65"/>
      <c r="R248" s="65"/>
      <c r="S248" s="65"/>
      <c r="T248" s="66"/>
      <c r="U248" s="35"/>
      <c r="V248" s="35"/>
      <c r="W248" s="35"/>
      <c r="X248" s="35"/>
      <c r="Y248" s="35"/>
      <c r="Z248" s="35"/>
      <c r="AA248" s="35"/>
      <c r="AB248" s="35"/>
      <c r="AC248" s="35"/>
      <c r="AD248" s="35"/>
      <c r="AE248" s="35"/>
      <c r="AT248" s="18" t="s">
        <v>137</v>
      </c>
      <c r="AU248" s="18" t="s">
        <v>81</v>
      </c>
    </row>
    <row r="249" spans="1:65" s="14" customFormat="1" ht="11.25">
      <c r="B249" s="204"/>
      <c r="C249" s="205"/>
      <c r="D249" s="187" t="s">
        <v>143</v>
      </c>
      <c r="E249" s="206" t="s">
        <v>19</v>
      </c>
      <c r="F249" s="207" t="s">
        <v>202</v>
      </c>
      <c r="G249" s="205"/>
      <c r="H249" s="206" t="s">
        <v>19</v>
      </c>
      <c r="I249" s="208"/>
      <c r="J249" s="205"/>
      <c r="K249" s="205"/>
      <c r="L249" s="209"/>
      <c r="M249" s="210"/>
      <c r="N249" s="211"/>
      <c r="O249" s="211"/>
      <c r="P249" s="211"/>
      <c r="Q249" s="211"/>
      <c r="R249" s="211"/>
      <c r="S249" s="211"/>
      <c r="T249" s="212"/>
      <c r="AT249" s="213" t="s">
        <v>143</v>
      </c>
      <c r="AU249" s="213" t="s">
        <v>81</v>
      </c>
      <c r="AV249" s="14" t="s">
        <v>79</v>
      </c>
      <c r="AW249" s="14" t="s">
        <v>33</v>
      </c>
      <c r="AX249" s="14" t="s">
        <v>71</v>
      </c>
      <c r="AY249" s="213" t="s">
        <v>127</v>
      </c>
    </row>
    <row r="250" spans="1:65" s="13" customFormat="1" ht="11.25">
      <c r="B250" s="193"/>
      <c r="C250" s="194"/>
      <c r="D250" s="187" t="s">
        <v>143</v>
      </c>
      <c r="E250" s="195" t="s">
        <v>19</v>
      </c>
      <c r="F250" s="196" t="s">
        <v>333</v>
      </c>
      <c r="G250" s="194"/>
      <c r="H250" s="197">
        <v>398.56</v>
      </c>
      <c r="I250" s="198"/>
      <c r="J250" s="194"/>
      <c r="K250" s="194"/>
      <c r="L250" s="199"/>
      <c r="M250" s="200"/>
      <c r="N250" s="201"/>
      <c r="O250" s="201"/>
      <c r="P250" s="201"/>
      <c r="Q250" s="201"/>
      <c r="R250" s="201"/>
      <c r="S250" s="201"/>
      <c r="T250" s="202"/>
      <c r="AT250" s="203" t="s">
        <v>143</v>
      </c>
      <c r="AU250" s="203" t="s">
        <v>81</v>
      </c>
      <c r="AV250" s="13" t="s">
        <v>81</v>
      </c>
      <c r="AW250" s="13" t="s">
        <v>33</v>
      </c>
      <c r="AX250" s="13" t="s">
        <v>71</v>
      </c>
      <c r="AY250" s="203" t="s">
        <v>127</v>
      </c>
    </row>
    <row r="251" spans="1:65" s="14" customFormat="1" ht="11.25">
      <c r="B251" s="204"/>
      <c r="C251" s="205"/>
      <c r="D251" s="187" t="s">
        <v>143</v>
      </c>
      <c r="E251" s="206" t="s">
        <v>19</v>
      </c>
      <c r="F251" s="207" t="s">
        <v>334</v>
      </c>
      <c r="G251" s="205"/>
      <c r="H251" s="206" t="s">
        <v>19</v>
      </c>
      <c r="I251" s="208"/>
      <c r="J251" s="205"/>
      <c r="K251" s="205"/>
      <c r="L251" s="209"/>
      <c r="M251" s="210"/>
      <c r="N251" s="211"/>
      <c r="O251" s="211"/>
      <c r="P251" s="211"/>
      <c r="Q251" s="211"/>
      <c r="R251" s="211"/>
      <c r="S251" s="211"/>
      <c r="T251" s="212"/>
      <c r="AT251" s="213" t="s">
        <v>143</v>
      </c>
      <c r="AU251" s="213" t="s">
        <v>81</v>
      </c>
      <c r="AV251" s="14" t="s">
        <v>79</v>
      </c>
      <c r="AW251" s="14" t="s">
        <v>33</v>
      </c>
      <c r="AX251" s="14" t="s">
        <v>71</v>
      </c>
      <c r="AY251" s="213" t="s">
        <v>127</v>
      </c>
    </row>
    <row r="252" spans="1:65" s="13" customFormat="1" ht="11.25">
      <c r="B252" s="193"/>
      <c r="C252" s="194"/>
      <c r="D252" s="187" t="s">
        <v>143</v>
      </c>
      <c r="E252" s="195" t="s">
        <v>19</v>
      </c>
      <c r="F252" s="196" t="s">
        <v>335</v>
      </c>
      <c r="G252" s="194"/>
      <c r="H252" s="197">
        <v>100</v>
      </c>
      <c r="I252" s="198"/>
      <c r="J252" s="194"/>
      <c r="K252" s="194"/>
      <c r="L252" s="199"/>
      <c r="M252" s="200"/>
      <c r="N252" s="201"/>
      <c r="O252" s="201"/>
      <c r="P252" s="201"/>
      <c r="Q252" s="201"/>
      <c r="R252" s="201"/>
      <c r="S252" s="201"/>
      <c r="T252" s="202"/>
      <c r="AT252" s="203" t="s">
        <v>143</v>
      </c>
      <c r="AU252" s="203" t="s">
        <v>81</v>
      </c>
      <c r="AV252" s="13" t="s">
        <v>81</v>
      </c>
      <c r="AW252" s="13" t="s">
        <v>33</v>
      </c>
      <c r="AX252" s="13" t="s">
        <v>71</v>
      </c>
      <c r="AY252" s="203" t="s">
        <v>127</v>
      </c>
    </row>
    <row r="253" spans="1:65" s="15" customFormat="1" ht="11.25">
      <c r="B253" s="214"/>
      <c r="C253" s="215"/>
      <c r="D253" s="187" t="s">
        <v>143</v>
      </c>
      <c r="E253" s="216" t="s">
        <v>19</v>
      </c>
      <c r="F253" s="217" t="s">
        <v>160</v>
      </c>
      <c r="G253" s="215"/>
      <c r="H253" s="218">
        <v>498.56</v>
      </c>
      <c r="I253" s="219"/>
      <c r="J253" s="215"/>
      <c r="K253" s="215"/>
      <c r="L253" s="220"/>
      <c r="M253" s="221"/>
      <c r="N253" s="222"/>
      <c r="O253" s="222"/>
      <c r="P253" s="222"/>
      <c r="Q253" s="222"/>
      <c r="R253" s="222"/>
      <c r="S253" s="222"/>
      <c r="T253" s="223"/>
      <c r="AT253" s="224" t="s">
        <v>143</v>
      </c>
      <c r="AU253" s="224" t="s">
        <v>81</v>
      </c>
      <c r="AV253" s="15" t="s">
        <v>135</v>
      </c>
      <c r="AW253" s="15" t="s">
        <v>33</v>
      </c>
      <c r="AX253" s="15" t="s">
        <v>79</v>
      </c>
      <c r="AY253" s="224" t="s">
        <v>127</v>
      </c>
    </row>
    <row r="254" spans="1:65" s="2" customFormat="1" ht="16.5" customHeight="1">
      <c r="A254" s="35"/>
      <c r="B254" s="36"/>
      <c r="C254" s="225" t="s">
        <v>336</v>
      </c>
      <c r="D254" s="225" t="s">
        <v>228</v>
      </c>
      <c r="E254" s="226" t="s">
        <v>337</v>
      </c>
      <c r="F254" s="227" t="s">
        <v>338</v>
      </c>
      <c r="G254" s="228" t="s">
        <v>133</v>
      </c>
      <c r="H254" s="229">
        <v>275</v>
      </c>
      <c r="I254" s="230"/>
      <c r="J254" s="231">
        <f>ROUND(I254*H254,2)</f>
        <v>0</v>
      </c>
      <c r="K254" s="227" t="s">
        <v>134</v>
      </c>
      <c r="L254" s="232"/>
      <c r="M254" s="233" t="s">
        <v>19</v>
      </c>
      <c r="N254" s="234" t="s">
        <v>42</v>
      </c>
      <c r="O254" s="65"/>
      <c r="P254" s="183">
        <f>O254*H254</f>
        <v>0</v>
      </c>
      <c r="Q254" s="183">
        <v>0.32700000000000001</v>
      </c>
      <c r="R254" s="183">
        <f>Q254*H254</f>
        <v>89.924999999999997</v>
      </c>
      <c r="S254" s="183">
        <v>0</v>
      </c>
      <c r="T254" s="184">
        <f>S254*H254</f>
        <v>0</v>
      </c>
      <c r="U254" s="35"/>
      <c r="V254" s="35"/>
      <c r="W254" s="35"/>
      <c r="X254" s="35"/>
      <c r="Y254" s="35"/>
      <c r="Z254" s="35"/>
      <c r="AA254" s="35"/>
      <c r="AB254" s="35"/>
      <c r="AC254" s="35"/>
      <c r="AD254" s="35"/>
      <c r="AE254" s="35"/>
      <c r="AR254" s="185" t="s">
        <v>196</v>
      </c>
      <c r="AT254" s="185" t="s">
        <v>228</v>
      </c>
      <c r="AU254" s="185" t="s">
        <v>81</v>
      </c>
      <c r="AY254" s="18" t="s">
        <v>127</v>
      </c>
      <c r="BE254" s="186">
        <f>IF(N254="základní",J254,0)</f>
        <v>0</v>
      </c>
      <c r="BF254" s="186">
        <f>IF(N254="snížená",J254,0)</f>
        <v>0</v>
      </c>
      <c r="BG254" s="186">
        <f>IF(N254="zákl. přenesená",J254,0)</f>
        <v>0</v>
      </c>
      <c r="BH254" s="186">
        <f>IF(N254="sníž. přenesená",J254,0)</f>
        <v>0</v>
      </c>
      <c r="BI254" s="186">
        <f>IF(N254="nulová",J254,0)</f>
        <v>0</v>
      </c>
      <c r="BJ254" s="18" t="s">
        <v>79</v>
      </c>
      <c r="BK254" s="186">
        <f>ROUND(I254*H254,2)</f>
        <v>0</v>
      </c>
      <c r="BL254" s="18" t="s">
        <v>135</v>
      </c>
      <c r="BM254" s="185" t="s">
        <v>339</v>
      </c>
    </row>
    <row r="255" spans="1:65" s="2" customFormat="1" ht="11.25">
      <c r="A255" s="35"/>
      <c r="B255" s="36"/>
      <c r="C255" s="37"/>
      <c r="D255" s="187" t="s">
        <v>137</v>
      </c>
      <c r="E255" s="37"/>
      <c r="F255" s="188" t="s">
        <v>338</v>
      </c>
      <c r="G255" s="37"/>
      <c r="H255" s="37"/>
      <c r="I255" s="189"/>
      <c r="J255" s="37"/>
      <c r="K255" s="37"/>
      <c r="L255" s="40"/>
      <c r="M255" s="190"/>
      <c r="N255" s="191"/>
      <c r="O255" s="65"/>
      <c r="P255" s="65"/>
      <c r="Q255" s="65"/>
      <c r="R255" s="65"/>
      <c r="S255" s="65"/>
      <c r="T255" s="66"/>
      <c r="U255" s="35"/>
      <c r="V255" s="35"/>
      <c r="W255" s="35"/>
      <c r="X255" s="35"/>
      <c r="Y255" s="35"/>
      <c r="Z255" s="35"/>
      <c r="AA255" s="35"/>
      <c r="AB255" s="35"/>
      <c r="AC255" s="35"/>
      <c r="AD255" s="35"/>
      <c r="AE255" s="35"/>
      <c r="AT255" s="18" t="s">
        <v>137</v>
      </c>
      <c r="AU255" s="18" t="s">
        <v>81</v>
      </c>
    </row>
    <row r="256" spans="1:65" s="14" customFormat="1" ht="11.25">
      <c r="B256" s="204"/>
      <c r="C256" s="205"/>
      <c r="D256" s="187" t="s">
        <v>143</v>
      </c>
      <c r="E256" s="206" t="s">
        <v>19</v>
      </c>
      <c r="F256" s="207" t="s">
        <v>340</v>
      </c>
      <c r="G256" s="205"/>
      <c r="H256" s="206" t="s">
        <v>19</v>
      </c>
      <c r="I256" s="208"/>
      <c r="J256" s="205"/>
      <c r="K256" s="205"/>
      <c r="L256" s="209"/>
      <c r="M256" s="210"/>
      <c r="N256" s="211"/>
      <c r="O256" s="211"/>
      <c r="P256" s="211"/>
      <c r="Q256" s="211"/>
      <c r="R256" s="211"/>
      <c r="S256" s="211"/>
      <c r="T256" s="212"/>
      <c r="AT256" s="213" t="s">
        <v>143</v>
      </c>
      <c r="AU256" s="213" t="s">
        <v>81</v>
      </c>
      <c r="AV256" s="14" t="s">
        <v>79</v>
      </c>
      <c r="AW256" s="14" t="s">
        <v>33</v>
      </c>
      <c r="AX256" s="14" t="s">
        <v>71</v>
      </c>
      <c r="AY256" s="213" t="s">
        <v>127</v>
      </c>
    </row>
    <row r="257" spans="1:65" s="13" customFormat="1" ht="11.25">
      <c r="B257" s="193"/>
      <c r="C257" s="194"/>
      <c r="D257" s="187" t="s">
        <v>143</v>
      </c>
      <c r="E257" s="195" t="s">
        <v>19</v>
      </c>
      <c r="F257" s="196" t="s">
        <v>341</v>
      </c>
      <c r="G257" s="194"/>
      <c r="H257" s="197">
        <v>275</v>
      </c>
      <c r="I257" s="198"/>
      <c r="J257" s="194"/>
      <c r="K257" s="194"/>
      <c r="L257" s="199"/>
      <c r="M257" s="200"/>
      <c r="N257" s="201"/>
      <c r="O257" s="201"/>
      <c r="P257" s="201"/>
      <c r="Q257" s="201"/>
      <c r="R257" s="201"/>
      <c r="S257" s="201"/>
      <c r="T257" s="202"/>
      <c r="AT257" s="203" t="s">
        <v>143</v>
      </c>
      <c r="AU257" s="203" t="s">
        <v>81</v>
      </c>
      <c r="AV257" s="13" t="s">
        <v>81</v>
      </c>
      <c r="AW257" s="13" t="s">
        <v>33</v>
      </c>
      <c r="AX257" s="13" t="s">
        <v>79</v>
      </c>
      <c r="AY257" s="203" t="s">
        <v>127</v>
      </c>
    </row>
    <row r="258" spans="1:65" s="2" customFormat="1" ht="16.5" customHeight="1">
      <c r="A258" s="35"/>
      <c r="B258" s="36"/>
      <c r="C258" s="225" t="s">
        <v>342</v>
      </c>
      <c r="D258" s="225" t="s">
        <v>228</v>
      </c>
      <c r="E258" s="226" t="s">
        <v>343</v>
      </c>
      <c r="F258" s="227" t="s">
        <v>344</v>
      </c>
      <c r="G258" s="228" t="s">
        <v>133</v>
      </c>
      <c r="H258" s="229">
        <v>2094</v>
      </c>
      <c r="I258" s="230"/>
      <c r="J258" s="231">
        <f>ROUND(I258*H258,2)</f>
        <v>0</v>
      </c>
      <c r="K258" s="227" t="s">
        <v>134</v>
      </c>
      <c r="L258" s="232"/>
      <c r="M258" s="233" t="s">
        <v>19</v>
      </c>
      <c r="N258" s="234" t="s">
        <v>42</v>
      </c>
      <c r="O258" s="65"/>
      <c r="P258" s="183">
        <f>O258*H258</f>
        <v>0</v>
      </c>
      <c r="Q258" s="183">
        <v>1.8000000000000001E-4</v>
      </c>
      <c r="R258" s="183">
        <f>Q258*H258</f>
        <v>0.37692000000000003</v>
      </c>
      <c r="S258" s="183">
        <v>0</v>
      </c>
      <c r="T258" s="184">
        <f>S258*H258</f>
        <v>0</v>
      </c>
      <c r="U258" s="35"/>
      <c r="V258" s="35"/>
      <c r="W258" s="35"/>
      <c r="X258" s="35"/>
      <c r="Y258" s="35"/>
      <c r="Z258" s="35"/>
      <c r="AA258" s="35"/>
      <c r="AB258" s="35"/>
      <c r="AC258" s="35"/>
      <c r="AD258" s="35"/>
      <c r="AE258" s="35"/>
      <c r="AR258" s="185" t="s">
        <v>196</v>
      </c>
      <c r="AT258" s="185" t="s">
        <v>228</v>
      </c>
      <c r="AU258" s="185" t="s">
        <v>81</v>
      </c>
      <c r="AY258" s="18" t="s">
        <v>127</v>
      </c>
      <c r="BE258" s="186">
        <f>IF(N258="základní",J258,0)</f>
        <v>0</v>
      </c>
      <c r="BF258" s="186">
        <f>IF(N258="snížená",J258,0)</f>
        <v>0</v>
      </c>
      <c r="BG258" s="186">
        <f>IF(N258="zákl. přenesená",J258,0)</f>
        <v>0</v>
      </c>
      <c r="BH258" s="186">
        <f>IF(N258="sníž. přenesená",J258,0)</f>
        <v>0</v>
      </c>
      <c r="BI258" s="186">
        <f>IF(N258="nulová",J258,0)</f>
        <v>0</v>
      </c>
      <c r="BJ258" s="18" t="s">
        <v>79</v>
      </c>
      <c r="BK258" s="186">
        <f>ROUND(I258*H258,2)</f>
        <v>0</v>
      </c>
      <c r="BL258" s="18" t="s">
        <v>135</v>
      </c>
      <c r="BM258" s="185" t="s">
        <v>345</v>
      </c>
    </row>
    <row r="259" spans="1:65" s="2" customFormat="1" ht="11.25">
      <c r="A259" s="35"/>
      <c r="B259" s="36"/>
      <c r="C259" s="37"/>
      <c r="D259" s="187" t="s">
        <v>137</v>
      </c>
      <c r="E259" s="37"/>
      <c r="F259" s="188" t="s">
        <v>344</v>
      </c>
      <c r="G259" s="37"/>
      <c r="H259" s="37"/>
      <c r="I259" s="189"/>
      <c r="J259" s="37"/>
      <c r="K259" s="37"/>
      <c r="L259" s="40"/>
      <c r="M259" s="190"/>
      <c r="N259" s="191"/>
      <c r="O259" s="65"/>
      <c r="P259" s="65"/>
      <c r="Q259" s="65"/>
      <c r="R259" s="65"/>
      <c r="S259" s="65"/>
      <c r="T259" s="66"/>
      <c r="U259" s="35"/>
      <c r="V259" s="35"/>
      <c r="W259" s="35"/>
      <c r="X259" s="35"/>
      <c r="Y259" s="35"/>
      <c r="Z259" s="35"/>
      <c r="AA259" s="35"/>
      <c r="AB259" s="35"/>
      <c r="AC259" s="35"/>
      <c r="AD259" s="35"/>
      <c r="AE259" s="35"/>
      <c r="AT259" s="18" t="s">
        <v>137</v>
      </c>
      <c r="AU259" s="18" t="s">
        <v>81</v>
      </c>
    </row>
    <row r="260" spans="1:65" s="14" customFormat="1" ht="11.25">
      <c r="B260" s="204"/>
      <c r="C260" s="205"/>
      <c r="D260" s="187" t="s">
        <v>143</v>
      </c>
      <c r="E260" s="206" t="s">
        <v>19</v>
      </c>
      <c r="F260" s="207" t="s">
        <v>346</v>
      </c>
      <c r="G260" s="205"/>
      <c r="H260" s="206" t="s">
        <v>19</v>
      </c>
      <c r="I260" s="208"/>
      <c r="J260" s="205"/>
      <c r="K260" s="205"/>
      <c r="L260" s="209"/>
      <c r="M260" s="210"/>
      <c r="N260" s="211"/>
      <c r="O260" s="211"/>
      <c r="P260" s="211"/>
      <c r="Q260" s="211"/>
      <c r="R260" s="211"/>
      <c r="S260" s="211"/>
      <c r="T260" s="212"/>
      <c r="AT260" s="213" t="s">
        <v>143</v>
      </c>
      <c r="AU260" s="213" t="s">
        <v>81</v>
      </c>
      <c r="AV260" s="14" t="s">
        <v>79</v>
      </c>
      <c r="AW260" s="14" t="s">
        <v>33</v>
      </c>
      <c r="AX260" s="14" t="s">
        <v>71</v>
      </c>
      <c r="AY260" s="213" t="s">
        <v>127</v>
      </c>
    </row>
    <row r="261" spans="1:65" s="13" customFormat="1" ht="11.25">
      <c r="B261" s="193"/>
      <c r="C261" s="194"/>
      <c r="D261" s="187" t="s">
        <v>143</v>
      </c>
      <c r="E261" s="195" t="s">
        <v>19</v>
      </c>
      <c r="F261" s="196" t="s">
        <v>347</v>
      </c>
      <c r="G261" s="194"/>
      <c r="H261" s="197">
        <v>1162</v>
      </c>
      <c r="I261" s="198"/>
      <c r="J261" s="194"/>
      <c r="K261" s="194"/>
      <c r="L261" s="199"/>
      <c r="M261" s="200"/>
      <c r="N261" s="201"/>
      <c r="O261" s="201"/>
      <c r="P261" s="201"/>
      <c r="Q261" s="201"/>
      <c r="R261" s="201"/>
      <c r="S261" s="201"/>
      <c r="T261" s="202"/>
      <c r="AT261" s="203" t="s">
        <v>143</v>
      </c>
      <c r="AU261" s="203" t="s">
        <v>81</v>
      </c>
      <c r="AV261" s="13" t="s">
        <v>81</v>
      </c>
      <c r="AW261" s="13" t="s">
        <v>33</v>
      </c>
      <c r="AX261" s="13" t="s">
        <v>71</v>
      </c>
      <c r="AY261" s="203" t="s">
        <v>127</v>
      </c>
    </row>
    <row r="262" spans="1:65" s="14" customFormat="1" ht="11.25">
      <c r="B262" s="204"/>
      <c r="C262" s="205"/>
      <c r="D262" s="187" t="s">
        <v>143</v>
      </c>
      <c r="E262" s="206" t="s">
        <v>19</v>
      </c>
      <c r="F262" s="207" t="s">
        <v>348</v>
      </c>
      <c r="G262" s="205"/>
      <c r="H262" s="206" t="s">
        <v>19</v>
      </c>
      <c r="I262" s="208"/>
      <c r="J262" s="205"/>
      <c r="K262" s="205"/>
      <c r="L262" s="209"/>
      <c r="M262" s="210"/>
      <c r="N262" s="211"/>
      <c r="O262" s="211"/>
      <c r="P262" s="211"/>
      <c r="Q262" s="211"/>
      <c r="R262" s="211"/>
      <c r="S262" s="211"/>
      <c r="T262" s="212"/>
      <c r="AT262" s="213" t="s">
        <v>143</v>
      </c>
      <c r="AU262" s="213" t="s">
        <v>81</v>
      </c>
      <c r="AV262" s="14" t="s">
        <v>79</v>
      </c>
      <c r="AW262" s="14" t="s">
        <v>33</v>
      </c>
      <c r="AX262" s="14" t="s">
        <v>71</v>
      </c>
      <c r="AY262" s="213" t="s">
        <v>127</v>
      </c>
    </row>
    <row r="263" spans="1:65" s="13" customFormat="1" ht="11.25">
      <c r="B263" s="193"/>
      <c r="C263" s="194"/>
      <c r="D263" s="187" t="s">
        <v>143</v>
      </c>
      <c r="E263" s="195" t="s">
        <v>19</v>
      </c>
      <c r="F263" s="196" t="s">
        <v>288</v>
      </c>
      <c r="G263" s="194"/>
      <c r="H263" s="197">
        <v>214</v>
      </c>
      <c r="I263" s="198"/>
      <c r="J263" s="194"/>
      <c r="K263" s="194"/>
      <c r="L263" s="199"/>
      <c r="M263" s="200"/>
      <c r="N263" s="201"/>
      <c r="O263" s="201"/>
      <c r="P263" s="201"/>
      <c r="Q263" s="201"/>
      <c r="R263" s="201"/>
      <c r="S263" s="201"/>
      <c r="T263" s="202"/>
      <c r="AT263" s="203" t="s">
        <v>143</v>
      </c>
      <c r="AU263" s="203" t="s">
        <v>81</v>
      </c>
      <c r="AV263" s="13" t="s">
        <v>81</v>
      </c>
      <c r="AW263" s="13" t="s">
        <v>33</v>
      </c>
      <c r="AX263" s="13" t="s">
        <v>71</v>
      </c>
      <c r="AY263" s="203" t="s">
        <v>127</v>
      </c>
    </row>
    <row r="264" spans="1:65" s="14" customFormat="1" ht="11.25">
      <c r="B264" s="204"/>
      <c r="C264" s="205"/>
      <c r="D264" s="187" t="s">
        <v>143</v>
      </c>
      <c r="E264" s="206" t="s">
        <v>19</v>
      </c>
      <c r="F264" s="207" t="s">
        <v>202</v>
      </c>
      <c r="G264" s="205"/>
      <c r="H264" s="206" t="s">
        <v>19</v>
      </c>
      <c r="I264" s="208"/>
      <c r="J264" s="205"/>
      <c r="K264" s="205"/>
      <c r="L264" s="209"/>
      <c r="M264" s="210"/>
      <c r="N264" s="211"/>
      <c r="O264" s="211"/>
      <c r="P264" s="211"/>
      <c r="Q264" s="211"/>
      <c r="R264" s="211"/>
      <c r="S264" s="211"/>
      <c r="T264" s="212"/>
      <c r="AT264" s="213" t="s">
        <v>143</v>
      </c>
      <c r="AU264" s="213" t="s">
        <v>81</v>
      </c>
      <c r="AV264" s="14" t="s">
        <v>79</v>
      </c>
      <c r="AW264" s="14" t="s">
        <v>33</v>
      </c>
      <c r="AX264" s="14" t="s">
        <v>71</v>
      </c>
      <c r="AY264" s="213" t="s">
        <v>127</v>
      </c>
    </row>
    <row r="265" spans="1:65" s="13" customFormat="1" ht="11.25">
      <c r="B265" s="193"/>
      <c r="C265" s="194"/>
      <c r="D265" s="187" t="s">
        <v>143</v>
      </c>
      <c r="E265" s="195" t="s">
        <v>19</v>
      </c>
      <c r="F265" s="196" t="s">
        <v>295</v>
      </c>
      <c r="G265" s="194"/>
      <c r="H265" s="197">
        <v>218</v>
      </c>
      <c r="I265" s="198"/>
      <c r="J265" s="194"/>
      <c r="K265" s="194"/>
      <c r="L265" s="199"/>
      <c r="M265" s="200"/>
      <c r="N265" s="201"/>
      <c r="O265" s="201"/>
      <c r="P265" s="201"/>
      <c r="Q265" s="201"/>
      <c r="R265" s="201"/>
      <c r="S265" s="201"/>
      <c r="T265" s="202"/>
      <c r="AT265" s="203" t="s">
        <v>143</v>
      </c>
      <c r="AU265" s="203" t="s">
        <v>81</v>
      </c>
      <c r="AV265" s="13" t="s">
        <v>81</v>
      </c>
      <c r="AW265" s="13" t="s">
        <v>33</v>
      </c>
      <c r="AX265" s="13" t="s">
        <v>71</v>
      </c>
      <c r="AY265" s="203" t="s">
        <v>127</v>
      </c>
    </row>
    <row r="266" spans="1:65" s="14" customFormat="1" ht="11.25">
      <c r="B266" s="204"/>
      <c r="C266" s="205"/>
      <c r="D266" s="187" t="s">
        <v>143</v>
      </c>
      <c r="E266" s="206" t="s">
        <v>19</v>
      </c>
      <c r="F266" s="207" t="s">
        <v>349</v>
      </c>
      <c r="G266" s="205"/>
      <c r="H266" s="206" t="s">
        <v>19</v>
      </c>
      <c r="I266" s="208"/>
      <c r="J266" s="205"/>
      <c r="K266" s="205"/>
      <c r="L266" s="209"/>
      <c r="M266" s="210"/>
      <c r="N266" s="211"/>
      <c r="O266" s="211"/>
      <c r="P266" s="211"/>
      <c r="Q266" s="211"/>
      <c r="R266" s="211"/>
      <c r="S266" s="211"/>
      <c r="T266" s="212"/>
      <c r="AT266" s="213" t="s">
        <v>143</v>
      </c>
      <c r="AU266" s="213" t="s">
        <v>81</v>
      </c>
      <c r="AV266" s="14" t="s">
        <v>79</v>
      </c>
      <c r="AW266" s="14" t="s">
        <v>33</v>
      </c>
      <c r="AX266" s="14" t="s">
        <v>71</v>
      </c>
      <c r="AY266" s="213" t="s">
        <v>127</v>
      </c>
    </row>
    <row r="267" spans="1:65" s="13" customFormat="1" ht="11.25">
      <c r="B267" s="193"/>
      <c r="C267" s="194"/>
      <c r="D267" s="187" t="s">
        <v>143</v>
      </c>
      <c r="E267" s="195" t="s">
        <v>19</v>
      </c>
      <c r="F267" s="196" t="s">
        <v>350</v>
      </c>
      <c r="G267" s="194"/>
      <c r="H267" s="197">
        <v>500</v>
      </c>
      <c r="I267" s="198"/>
      <c r="J267" s="194"/>
      <c r="K267" s="194"/>
      <c r="L267" s="199"/>
      <c r="M267" s="200"/>
      <c r="N267" s="201"/>
      <c r="O267" s="201"/>
      <c r="P267" s="201"/>
      <c r="Q267" s="201"/>
      <c r="R267" s="201"/>
      <c r="S267" s="201"/>
      <c r="T267" s="202"/>
      <c r="AT267" s="203" t="s">
        <v>143</v>
      </c>
      <c r="AU267" s="203" t="s">
        <v>81</v>
      </c>
      <c r="AV267" s="13" t="s">
        <v>81</v>
      </c>
      <c r="AW267" s="13" t="s">
        <v>33</v>
      </c>
      <c r="AX267" s="13" t="s">
        <v>71</v>
      </c>
      <c r="AY267" s="203" t="s">
        <v>127</v>
      </c>
    </row>
    <row r="268" spans="1:65" s="15" customFormat="1" ht="11.25">
      <c r="B268" s="214"/>
      <c r="C268" s="215"/>
      <c r="D268" s="187" t="s">
        <v>143</v>
      </c>
      <c r="E268" s="216" t="s">
        <v>19</v>
      </c>
      <c r="F268" s="217" t="s">
        <v>160</v>
      </c>
      <c r="G268" s="215"/>
      <c r="H268" s="218">
        <v>2094</v>
      </c>
      <c r="I268" s="219"/>
      <c r="J268" s="215"/>
      <c r="K268" s="215"/>
      <c r="L268" s="220"/>
      <c r="M268" s="221"/>
      <c r="N268" s="222"/>
      <c r="O268" s="222"/>
      <c r="P268" s="222"/>
      <c r="Q268" s="222"/>
      <c r="R268" s="222"/>
      <c r="S268" s="222"/>
      <c r="T268" s="223"/>
      <c r="AT268" s="224" t="s">
        <v>143</v>
      </c>
      <c r="AU268" s="224" t="s">
        <v>81</v>
      </c>
      <c r="AV268" s="15" t="s">
        <v>135</v>
      </c>
      <c r="AW268" s="15" t="s">
        <v>33</v>
      </c>
      <c r="AX268" s="15" t="s">
        <v>79</v>
      </c>
      <c r="AY268" s="224" t="s">
        <v>127</v>
      </c>
    </row>
    <row r="269" spans="1:65" s="2" customFormat="1" ht="16.5" customHeight="1">
      <c r="A269" s="35"/>
      <c r="B269" s="36"/>
      <c r="C269" s="225" t="s">
        <v>351</v>
      </c>
      <c r="D269" s="225" t="s">
        <v>228</v>
      </c>
      <c r="E269" s="226" t="s">
        <v>352</v>
      </c>
      <c r="F269" s="227" t="s">
        <v>353</v>
      </c>
      <c r="G269" s="228" t="s">
        <v>236</v>
      </c>
      <c r="H269" s="229">
        <v>33</v>
      </c>
      <c r="I269" s="230"/>
      <c r="J269" s="231">
        <f>ROUND(I269*H269,2)</f>
        <v>0</v>
      </c>
      <c r="K269" s="227" t="s">
        <v>134</v>
      </c>
      <c r="L269" s="232"/>
      <c r="M269" s="233" t="s">
        <v>19</v>
      </c>
      <c r="N269" s="234" t="s">
        <v>42</v>
      </c>
      <c r="O269" s="65"/>
      <c r="P269" s="183">
        <f>O269*H269</f>
        <v>0</v>
      </c>
      <c r="Q269" s="183">
        <v>1E-3</v>
      </c>
      <c r="R269" s="183">
        <f>Q269*H269</f>
        <v>3.3000000000000002E-2</v>
      </c>
      <c r="S269" s="183">
        <v>0</v>
      </c>
      <c r="T269" s="184">
        <f>S269*H269</f>
        <v>0</v>
      </c>
      <c r="U269" s="35"/>
      <c r="V269" s="35"/>
      <c r="W269" s="35"/>
      <c r="X269" s="35"/>
      <c r="Y269" s="35"/>
      <c r="Z269" s="35"/>
      <c r="AA269" s="35"/>
      <c r="AB269" s="35"/>
      <c r="AC269" s="35"/>
      <c r="AD269" s="35"/>
      <c r="AE269" s="35"/>
      <c r="AR269" s="185" t="s">
        <v>196</v>
      </c>
      <c r="AT269" s="185" t="s">
        <v>228</v>
      </c>
      <c r="AU269" s="185" t="s">
        <v>81</v>
      </c>
      <c r="AY269" s="18" t="s">
        <v>127</v>
      </c>
      <c r="BE269" s="186">
        <f>IF(N269="základní",J269,0)</f>
        <v>0</v>
      </c>
      <c r="BF269" s="186">
        <f>IF(N269="snížená",J269,0)</f>
        <v>0</v>
      </c>
      <c r="BG269" s="186">
        <f>IF(N269="zákl. přenesená",J269,0)</f>
        <v>0</v>
      </c>
      <c r="BH269" s="186">
        <f>IF(N269="sníž. přenesená",J269,0)</f>
        <v>0</v>
      </c>
      <c r="BI269" s="186">
        <f>IF(N269="nulová",J269,0)</f>
        <v>0</v>
      </c>
      <c r="BJ269" s="18" t="s">
        <v>79</v>
      </c>
      <c r="BK269" s="186">
        <f>ROUND(I269*H269,2)</f>
        <v>0</v>
      </c>
      <c r="BL269" s="18" t="s">
        <v>135</v>
      </c>
      <c r="BM269" s="185" t="s">
        <v>354</v>
      </c>
    </row>
    <row r="270" spans="1:65" s="2" customFormat="1" ht="11.25">
      <c r="A270" s="35"/>
      <c r="B270" s="36"/>
      <c r="C270" s="37"/>
      <c r="D270" s="187" t="s">
        <v>137</v>
      </c>
      <c r="E270" s="37"/>
      <c r="F270" s="188" t="s">
        <v>353</v>
      </c>
      <c r="G270" s="37"/>
      <c r="H270" s="37"/>
      <c r="I270" s="189"/>
      <c r="J270" s="37"/>
      <c r="K270" s="37"/>
      <c r="L270" s="40"/>
      <c r="M270" s="190"/>
      <c r="N270" s="191"/>
      <c r="O270" s="65"/>
      <c r="P270" s="65"/>
      <c r="Q270" s="65"/>
      <c r="R270" s="65"/>
      <c r="S270" s="65"/>
      <c r="T270" s="66"/>
      <c r="U270" s="35"/>
      <c r="V270" s="35"/>
      <c r="W270" s="35"/>
      <c r="X270" s="35"/>
      <c r="Y270" s="35"/>
      <c r="Z270" s="35"/>
      <c r="AA270" s="35"/>
      <c r="AB270" s="35"/>
      <c r="AC270" s="35"/>
      <c r="AD270" s="35"/>
      <c r="AE270" s="35"/>
      <c r="AT270" s="18" t="s">
        <v>137</v>
      </c>
      <c r="AU270" s="18" t="s">
        <v>81</v>
      </c>
    </row>
    <row r="271" spans="1:65" s="14" customFormat="1" ht="11.25">
      <c r="B271" s="204"/>
      <c r="C271" s="205"/>
      <c r="D271" s="187" t="s">
        <v>143</v>
      </c>
      <c r="E271" s="206" t="s">
        <v>19</v>
      </c>
      <c r="F271" s="207" t="s">
        <v>349</v>
      </c>
      <c r="G271" s="205"/>
      <c r="H271" s="206" t="s">
        <v>19</v>
      </c>
      <c r="I271" s="208"/>
      <c r="J271" s="205"/>
      <c r="K271" s="205"/>
      <c r="L271" s="209"/>
      <c r="M271" s="210"/>
      <c r="N271" s="211"/>
      <c r="O271" s="211"/>
      <c r="P271" s="211"/>
      <c r="Q271" s="211"/>
      <c r="R271" s="211"/>
      <c r="S271" s="211"/>
      <c r="T271" s="212"/>
      <c r="AT271" s="213" t="s">
        <v>143</v>
      </c>
      <c r="AU271" s="213" t="s">
        <v>81</v>
      </c>
      <c r="AV271" s="14" t="s">
        <v>79</v>
      </c>
      <c r="AW271" s="14" t="s">
        <v>33</v>
      </c>
      <c r="AX271" s="14" t="s">
        <v>71</v>
      </c>
      <c r="AY271" s="213" t="s">
        <v>127</v>
      </c>
    </row>
    <row r="272" spans="1:65" s="13" customFormat="1" ht="11.25">
      <c r="B272" s="193"/>
      <c r="C272" s="194"/>
      <c r="D272" s="187" t="s">
        <v>143</v>
      </c>
      <c r="E272" s="195" t="s">
        <v>19</v>
      </c>
      <c r="F272" s="196" t="s">
        <v>355</v>
      </c>
      <c r="G272" s="194"/>
      <c r="H272" s="197">
        <v>33</v>
      </c>
      <c r="I272" s="198"/>
      <c r="J272" s="194"/>
      <c r="K272" s="194"/>
      <c r="L272" s="199"/>
      <c r="M272" s="200"/>
      <c r="N272" s="201"/>
      <c r="O272" s="201"/>
      <c r="P272" s="201"/>
      <c r="Q272" s="201"/>
      <c r="R272" s="201"/>
      <c r="S272" s="201"/>
      <c r="T272" s="202"/>
      <c r="AT272" s="203" t="s">
        <v>143</v>
      </c>
      <c r="AU272" s="203" t="s">
        <v>81</v>
      </c>
      <c r="AV272" s="13" t="s">
        <v>81</v>
      </c>
      <c r="AW272" s="13" t="s">
        <v>33</v>
      </c>
      <c r="AX272" s="13" t="s">
        <v>79</v>
      </c>
      <c r="AY272" s="203" t="s">
        <v>127</v>
      </c>
    </row>
    <row r="273" spans="1:65" s="2" customFormat="1" ht="16.5" customHeight="1">
      <c r="A273" s="35"/>
      <c r="B273" s="36"/>
      <c r="C273" s="225" t="s">
        <v>356</v>
      </c>
      <c r="D273" s="225" t="s">
        <v>228</v>
      </c>
      <c r="E273" s="226" t="s">
        <v>357</v>
      </c>
      <c r="F273" s="227" t="s">
        <v>358</v>
      </c>
      <c r="G273" s="228" t="s">
        <v>133</v>
      </c>
      <c r="H273" s="229">
        <v>44</v>
      </c>
      <c r="I273" s="230"/>
      <c r="J273" s="231">
        <f>ROUND(I273*H273,2)</f>
        <v>0</v>
      </c>
      <c r="K273" s="227" t="s">
        <v>134</v>
      </c>
      <c r="L273" s="232"/>
      <c r="M273" s="233" t="s">
        <v>19</v>
      </c>
      <c r="N273" s="234" t="s">
        <v>42</v>
      </c>
      <c r="O273" s="65"/>
      <c r="P273" s="183">
        <f>O273*H273</f>
        <v>0</v>
      </c>
      <c r="Q273" s="183">
        <v>1.23E-3</v>
      </c>
      <c r="R273" s="183">
        <f>Q273*H273</f>
        <v>5.4120000000000001E-2</v>
      </c>
      <c r="S273" s="183">
        <v>0</v>
      </c>
      <c r="T273" s="184">
        <f>S273*H273</f>
        <v>0</v>
      </c>
      <c r="U273" s="35"/>
      <c r="V273" s="35"/>
      <c r="W273" s="35"/>
      <c r="X273" s="35"/>
      <c r="Y273" s="35"/>
      <c r="Z273" s="35"/>
      <c r="AA273" s="35"/>
      <c r="AB273" s="35"/>
      <c r="AC273" s="35"/>
      <c r="AD273" s="35"/>
      <c r="AE273" s="35"/>
      <c r="AR273" s="185" t="s">
        <v>196</v>
      </c>
      <c r="AT273" s="185" t="s">
        <v>228</v>
      </c>
      <c r="AU273" s="185" t="s">
        <v>81</v>
      </c>
      <c r="AY273" s="18" t="s">
        <v>127</v>
      </c>
      <c r="BE273" s="186">
        <f>IF(N273="základní",J273,0)</f>
        <v>0</v>
      </c>
      <c r="BF273" s="186">
        <f>IF(N273="snížená",J273,0)</f>
        <v>0</v>
      </c>
      <c r="BG273" s="186">
        <f>IF(N273="zákl. přenesená",J273,0)</f>
        <v>0</v>
      </c>
      <c r="BH273" s="186">
        <f>IF(N273="sníž. přenesená",J273,0)</f>
        <v>0</v>
      </c>
      <c r="BI273" s="186">
        <f>IF(N273="nulová",J273,0)</f>
        <v>0</v>
      </c>
      <c r="BJ273" s="18" t="s">
        <v>79</v>
      </c>
      <c r="BK273" s="186">
        <f>ROUND(I273*H273,2)</f>
        <v>0</v>
      </c>
      <c r="BL273" s="18" t="s">
        <v>135</v>
      </c>
      <c r="BM273" s="185" t="s">
        <v>359</v>
      </c>
    </row>
    <row r="274" spans="1:65" s="2" customFormat="1" ht="11.25">
      <c r="A274" s="35"/>
      <c r="B274" s="36"/>
      <c r="C274" s="37"/>
      <c r="D274" s="187" t="s">
        <v>137</v>
      </c>
      <c r="E274" s="37"/>
      <c r="F274" s="188" t="s">
        <v>358</v>
      </c>
      <c r="G274" s="37"/>
      <c r="H274" s="37"/>
      <c r="I274" s="189"/>
      <c r="J274" s="37"/>
      <c r="K274" s="37"/>
      <c r="L274" s="40"/>
      <c r="M274" s="190"/>
      <c r="N274" s="191"/>
      <c r="O274" s="65"/>
      <c r="P274" s="65"/>
      <c r="Q274" s="65"/>
      <c r="R274" s="65"/>
      <c r="S274" s="65"/>
      <c r="T274" s="66"/>
      <c r="U274" s="35"/>
      <c r="V274" s="35"/>
      <c r="W274" s="35"/>
      <c r="X274" s="35"/>
      <c r="Y274" s="35"/>
      <c r="Z274" s="35"/>
      <c r="AA274" s="35"/>
      <c r="AB274" s="35"/>
      <c r="AC274" s="35"/>
      <c r="AD274" s="35"/>
      <c r="AE274" s="35"/>
      <c r="AT274" s="18" t="s">
        <v>137</v>
      </c>
      <c r="AU274" s="18" t="s">
        <v>81</v>
      </c>
    </row>
    <row r="275" spans="1:65" s="13" customFormat="1" ht="11.25">
      <c r="B275" s="193"/>
      <c r="C275" s="194"/>
      <c r="D275" s="187" t="s">
        <v>143</v>
      </c>
      <c r="E275" s="195" t="s">
        <v>19</v>
      </c>
      <c r="F275" s="196" t="s">
        <v>360</v>
      </c>
      <c r="G275" s="194"/>
      <c r="H275" s="197">
        <v>44</v>
      </c>
      <c r="I275" s="198"/>
      <c r="J275" s="194"/>
      <c r="K275" s="194"/>
      <c r="L275" s="199"/>
      <c r="M275" s="200"/>
      <c r="N275" s="201"/>
      <c r="O275" s="201"/>
      <c r="P275" s="201"/>
      <c r="Q275" s="201"/>
      <c r="R275" s="201"/>
      <c r="S275" s="201"/>
      <c r="T275" s="202"/>
      <c r="AT275" s="203" t="s">
        <v>143</v>
      </c>
      <c r="AU275" s="203" t="s">
        <v>81</v>
      </c>
      <c r="AV275" s="13" t="s">
        <v>81</v>
      </c>
      <c r="AW275" s="13" t="s">
        <v>33</v>
      </c>
      <c r="AX275" s="13" t="s">
        <v>79</v>
      </c>
      <c r="AY275" s="203" t="s">
        <v>127</v>
      </c>
    </row>
    <row r="276" spans="1:65" s="2" customFormat="1" ht="16.5" customHeight="1">
      <c r="A276" s="35"/>
      <c r="B276" s="36"/>
      <c r="C276" s="225" t="s">
        <v>361</v>
      </c>
      <c r="D276" s="225" t="s">
        <v>228</v>
      </c>
      <c r="E276" s="226" t="s">
        <v>362</v>
      </c>
      <c r="F276" s="227" t="s">
        <v>363</v>
      </c>
      <c r="G276" s="228" t="s">
        <v>133</v>
      </c>
      <c r="H276" s="229">
        <v>4244</v>
      </c>
      <c r="I276" s="230"/>
      <c r="J276" s="231">
        <f>ROUND(I276*H276,2)</f>
        <v>0</v>
      </c>
      <c r="K276" s="227" t="s">
        <v>134</v>
      </c>
      <c r="L276" s="232"/>
      <c r="M276" s="233" t="s">
        <v>19</v>
      </c>
      <c r="N276" s="234" t="s">
        <v>42</v>
      </c>
      <c r="O276" s="65"/>
      <c r="P276" s="183">
        <f>O276*H276</f>
        <v>0</v>
      </c>
      <c r="Q276" s="183">
        <v>1.23E-3</v>
      </c>
      <c r="R276" s="183">
        <f>Q276*H276</f>
        <v>5.2201199999999996</v>
      </c>
      <c r="S276" s="183">
        <v>0</v>
      </c>
      <c r="T276" s="184">
        <f>S276*H276</f>
        <v>0</v>
      </c>
      <c r="U276" s="35"/>
      <c r="V276" s="35"/>
      <c r="W276" s="35"/>
      <c r="X276" s="35"/>
      <c r="Y276" s="35"/>
      <c r="Z276" s="35"/>
      <c r="AA276" s="35"/>
      <c r="AB276" s="35"/>
      <c r="AC276" s="35"/>
      <c r="AD276" s="35"/>
      <c r="AE276" s="35"/>
      <c r="AR276" s="185" t="s">
        <v>196</v>
      </c>
      <c r="AT276" s="185" t="s">
        <v>228</v>
      </c>
      <c r="AU276" s="185" t="s">
        <v>81</v>
      </c>
      <c r="AY276" s="18" t="s">
        <v>127</v>
      </c>
      <c r="BE276" s="186">
        <f>IF(N276="základní",J276,0)</f>
        <v>0</v>
      </c>
      <c r="BF276" s="186">
        <f>IF(N276="snížená",J276,0)</f>
        <v>0</v>
      </c>
      <c r="BG276" s="186">
        <f>IF(N276="zákl. přenesená",J276,0)</f>
        <v>0</v>
      </c>
      <c r="BH276" s="186">
        <f>IF(N276="sníž. přenesená",J276,0)</f>
        <v>0</v>
      </c>
      <c r="BI276" s="186">
        <f>IF(N276="nulová",J276,0)</f>
        <v>0</v>
      </c>
      <c r="BJ276" s="18" t="s">
        <v>79</v>
      </c>
      <c r="BK276" s="186">
        <f>ROUND(I276*H276,2)</f>
        <v>0</v>
      </c>
      <c r="BL276" s="18" t="s">
        <v>135</v>
      </c>
      <c r="BM276" s="185" t="s">
        <v>364</v>
      </c>
    </row>
    <row r="277" spans="1:65" s="2" customFormat="1" ht="11.25">
      <c r="A277" s="35"/>
      <c r="B277" s="36"/>
      <c r="C277" s="37"/>
      <c r="D277" s="187" t="s">
        <v>137</v>
      </c>
      <c r="E277" s="37"/>
      <c r="F277" s="188" t="s">
        <v>363</v>
      </c>
      <c r="G277" s="37"/>
      <c r="H277" s="37"/>
      <c r="I277" s="189"/>
      <c r="J277" s="37"/>
      <c r="K277" s="37"/>
      <c r="L277" s="40"/>
      <c r="M277" s="190"/>
      <c r="N277" s="191"/>
      <c r="O277" s="65"/>
      <c r="P277" s="65"/>
      <c r="Q277" s="65"/>
      <c r="R277" s="65"/>
      <c r="S277" s="65"/>
      <c r="T277" s="66"/>
      <c r="U277" s="35"/>
      <c r="V277" s="35"/>
      <c r="W277" s="35"/>
      <c r="X277" s="35"/>
      <c r="Y277" s="35"/>
      <c r="Z277" s="35"/>
      <c r="AA277" s="35"/>
      <c r="AB277" s="35"/>
      <c r="AC277" s="35"/>
      <c r="AD277" s="35"/>
      <c r="AE277" s="35"/>
      <c r="AT277" s="18" t="s">
        <v>137</v>
      </c>
      <c r="AU277" s="18" t="s">
        <v>81</v>
      </c>
    </row>
    <row r="278" spans="1:65" s="14" customFormat="1" ht="11.25">
      <c r="B278" s="204"/>
      <c r="C278" s="205"/>
      <c r="D278" s="187" t="s">
        <v>143</v>
      </c>
      <c r="E278" s="206" t="s">
        <v>19</v>
      </c>
      <c r="F278" s="207" t="s">
        <v>365</v>
      </c>
      <c r="G278" s="205"/>
      <c r="H278" s="206" t="s">
        <v>19</v>
      </c>
      <c r="I278" s="208"/>
      <c r="J278" s="205"/>
      <c r="K278" s="205"/>
      <c r="L278" s="209"/>
      <c r="M278" s="210"/>
      <c r="N278" s="211"/>
      <c r="O278" s="211"/>
      <c r="P278" s="211"/>
      <c r="Q278" s="211"/>
      <c r="R278" s="211"/>
      <c r="S278" s="211"/>
      <c r="T278" s="212"/>
      <c r="AT278" s="213" t="s">
        <v>143</v>
      </c>
      <c r="AU278" s="213" t="s">
        <v>81</v>
      </c>
      <c r="AV278" s="14" t="s">
        <v>79</v>
      </c>
      <c r="AW278" s="14" t="s">
        <v>33</v>
      </c>
      <c r="AX278" s="14" t="s">
        <v>71</v>
      </c>
      <c r="AY278" s="213" t="s">
        <v>127</v>
      </c>
    </row>
    <row r="279" spans="1:65" s="13" customFormat="1" ht="11.25">
      <c r="B279" s="193"/>
      <c r="C279" s="194"/>
      <c r="D279" s="187" t="s">
        <v>143</v>
      </c>
      <c r="E279" s="195" t="s">
        <v>19</v>
      </c>
      <c r="F279" s="196" t="s">
        <v>366</v>
      </c>
      <c r="G279" s="194"/>
      <c r="H279" s="197">
        <v>2280</v>
      </c>
      <c r="I279" s="198"/>
      <c r="J279" s="194"/>
      <c r="K279" s="194"/>
      <c r="L279" s="199"/>
      <c r="M279" s="200"/>
      <c r="N279" s="201"/>
      <c r="O279" s="201"/>
      <c r="P279" s="201"/>
      <c r="Q279" s="201"/>
      <c r="R279" s="201"/>
      <c r="S279" s="201"/>
      <c r="T279" s="202"/>
      <c r="AT279" s="203" t="s">
        <v>143</v>
      </c>
      <c r="AU279" s="203" t="s">
        <v>81</v>
      </c>
      <c r="AV279" s="13" t="s">
        <v>81</v>
      </c>
      <c r="AW279" s="13" t="s">
        <v>33</v>
      </c>
      <c r="AX279" s="13" t="s">
        <v>71</v>
      </c>
      <c r="AY279" s="203" t="s">
        <v>127</v>
      </c>
    </row>
    <row r="280" spans="1:65" s="14" customFormat="1" ht="11.25">
      <c r="B280" s="204"/>
      <c r="C280" s="205"/>
      <c r="D280" s="187" t="s">
        <v>143</v>
      </c>
      <c r="E280" s="206" t="s">
        <v>19</v>
      </c>
      <c r="F280" s="207" t="s">
        <v>367</v>
      </c>
      <c r="G280" s="205"/>
      <c r="H280" s="206" t="s">
        <v>19</v>
      </c>
      <c r="I280" s="208"/>
      <c r="J280" s="205"/>
      <c r="K280" s="205"/>
      <c r="L280" s="209"/>
      <c r="M280" s="210"/>
      <c r="N280" s="211"/>
      <c r="O280" s="211"/>
      <c r="P280" s="211"/>
      <c r="Q280" s="211"/>
      <c r="R280" s="211"/>
      <c r="S280" s="211"/>
      <c r="T280" s="212"/>
      <c r="AT280" s="213" t="s">
        <v>143</v>
      </c>
      <c r="AU280" s="213" t="s">
        <v>81</v>
      </c>
      <c r="AV280" s="14" t="s">
        <v>79</v>
      </c>
      <c r="AW280" s="14" t="s">
        <v>33</v>
      </c>
      <c r="AX280" s="14" t="s">
        <v>71</v>
      </c>
      <c r="AY280" s="213" t="s">
        <v>127</v>
      </c>
    </row>
    <row r="281" spans="1:65" s="13" customFormat="1" ht="11.25">
      <c r="B281" s="193"/>
      <c r="C281" s="194"/>
      <c r="D281" s="187" t="s">
        <v>143</v>
      </c>
      <c r="E281" s="195" t="s">
        <v>19</v>
      </c>
      <c r="F281" s="196" t="s">
        <v>368</v>
      </c>
      <c r="G281" s="194"/>
      <c r="H281" s="197">
        <v>428</v>
      </c>
      <c r="I281" s="198"/>
      <c r="J281" s="194"/>
      <c r="K281" s="194"/>
      <c r="L281" s="199"/>
      <c r="M281" s="200"/>
      <c r="N281" s="201"/>
      <c r="O281" s="201"/>
      <c r="P281" s="201"/>
      <c r="Q281" s="201"/>
      <c r="R281" s="201"/>
      <c r="S281" s="201"/>
      <c r="T281" s="202"/>
      <c r="AT281" s="203" t="s">
        <v>143</v>
      </c>
      <c r="AU281" s="203" t="s">
        <v>81</v>
      </c>
      <c r="AV281" s="13" t="s">
        <v>81</v>
      </c>
      <c r="AW281" s="13" t="s">
        <v>33</v>
      </c>
      <c r="AX281" s="13" t="s">
        <v>71</v>
      </c>
      <c r="AY281" s="203" t="s">
        <v>127</v>
      </c>
    </row>
    <row r="282" spans="1:65" s="14" customFormat="1" ht="11.25">
      <c r="B282" s="204"/>
      <c r="C282" s="205"/>
      <c r="D282" s="187" t="s">
        <v>143</v>
      </c>
      <c r="E282" s="206" t="s">
        <v>19</v>
      </c>
      <c r="F282" s="207" t="s">
        <v>202</v>
      </c>
      <c r="G282" s="205"/>
      <c r="H282" s="206" t="s">
        <v>19</v>
      </c>
      <c r="I282" s="208"/>
      <c r="J282" s="205"/>
      <c r="K282" s="205"/>
      <c r="L282" s="209"/>
      <c r="M282" s="210"/>
      <c r="N282" s="211"/>
      <c r="O282" s="211"/>
      <c r="P282" s="211"/>
      <c r="Q282" s="211"/>
      <c r="R282" s="211"/>
      <c r="S282" s="211"/>
      <c r="T282" s="212"/>
      <c r="AT282" s="213" t="s">
        <v>143</v>
      </c>
      <c r="AU282" s="213" t="s">
        <v>81</v>
      </c>
      <c r="AV282" s="14" t="s">
        <v>79</v>
      </c>
      <c r="AW282" s="14" t="s">
        <v>33</v>
      </c>
      <c r="AX282" s="14" t="s">
        <v>71</v>
      </c>
      <c r="AY282" s="213" t="s">
        <v>127</v>
      </c>
    </row>
    <row r="283" spans="1:65" s="13" customFormat="1" ht="11.25">
      <c r="B283" s="193"/>
      <c r="C283" s="194"/>
      <c r="D283" s="187" t="s">
        <v>143</v>
      </c>
      <c r="E283" s="195" t="s">
        <v>19</v>
      </c>
      <c r="F283" s="196" t="s">
        <v>369</v>
      </c>
      <c r="G283" s="194"/>
      <c r="H283" s="197">
        <v>436</v>
      </c>
      <c r="I283" s="198"/>
      <c r="J283" s="194"/>
      <c r="K283" s="194"/>
      <c r="L283" s="199"/>
      <c r="M283" s="200"/>
      <c r="N283" s="201"/>
      <c r="O283" s="201"/>
      <c r="P283" s="201"/>
      <c r="Q283" s="201"/>
      <c r="R283" s="201"/>
      <c r="S283" s="201"/>
      <c r="T283" s="202"/>
      <c r="AT283" s="203" t="s">
        <v>143</v>
      </c>
      <c r="AU283" s="203" t="s">
        <v>81</v>
      </c>
      <c r="AV283" s="13" t="s">
        <v>81</v>
      </c>
      <c r="AW283" s="13" t="s">
        <v>33</v>
      </c>
      <c r="AX283" s="13" t="s">
        <v>71</v>
      </c>
      <c r="AY283" s="203" t="s">
        <v>127</v>
      </c>
    </row>
    <row r="284" spans="1:65" s="14" customFormat="1" ht="11.25">
      <c r="B284" s="204"/>
      <c r="C284" s="205"/>
      <c r="D284" s="187" t="s">
        <v>143</v>
      </c>
      <c r="E284" s="206" t="s">
        <v>19</v>
      </c>
      <c r="F284" s="207" t="s">
        <v>349</v>
      </c>
      <c r="G284" s="205"/>
      <c r="H284" s="206" t="s">
        <v>19</v>
      </c>
      <c r="I284" s="208"/>
      <c r="J284" s="205"/>
      <c r="K284" s="205"/>
      <c r="L284" s="209"/>
      <c r="M284" s="210"/>
      <c r="N284" s="211"/>
      <c r="O284" s="211"/>
      <c r="P284" s="211"/>
      <c r="Q284" s="211"/>
      <c r="R284" s="211"/>
      <c r="S284" s="211"/>
      <c r="T284" s="212"/>
      <c r="AT284" s="213" t="s">
        <v>143</v>
      </c>
      <c r="AU284" s="213" t="s">
        <v>81</v>
      </c>
      <c r="AV284" s="14" t="s">
        <v>79</v>
      </c>
      <c r="AW284" s="14" t="s">
        <v>33</v>
      </c>
      <c r="AX284" s="14" t="s">
        <v>71</v>
      </c>
      <c r="AY284" s="213" t="s">
        <v>127</v>
      </c>
    </row>
    <row r="285" spans="1:65" s="13" customFormat="1" ht="11.25">
      <c r="B285" s="193"/>
      <c r="C285" s="194"/>
      <c r="D285" s="187" t="s">
        <v>143</v>
      </c>
      <c r="E285" s="195" t="s">
        <v>19</v>
      </c>
      <c r="F285" s="196" t="s">
        <v>370</v>
      </c>
      <c r="G285" s="194"/>
      <c r="H285" s="197">
        <v>1100</v>
      </c>
      <c r="I285" s="198"/>
      <c r="J285" s="194"/>
      <c r="K285" s="194"/>
      <c r="L285" s="199"/>
      <c r="M285" s="200"/>
      <c r="N285" s="201"/>
      <c r="O285" s="201"/>
      <c r="P285" s="201"/>
      <c r="Q285" s="201"/>
      <c r="R285" s="201"/>
      <c r="S285" s="201"/>
      <c r="T285" s="202"/>
      <c r="AT285" s="203" t="s">
        <v>143</v>
      </c>
      <c r="AU285" s="203" t="s">
        <v>81</v>
      </c>
      <c r="AV285" s="13" t="s">
        <v>81</v>
      </c>
      <c r="AW285" s="13" t="s">
        <v>33</v>
      </c>
      <c r="AX285" s="13" t="s">
        <v>71</v>
      </c>
      <c r="AY285" s="203" t="s">
        <v>127</v>
      </c>
    </row>
    <row r="286" spans="1:65" s="15" customFormat="1" ht="11.25">
      <c r="B286" s="214"/>
      <c r="C286" s="215"/>
      <c r="D286" s="187" t="s">
        <v>143</v>
      </c>
      <c r="E286" s="216" t="s">
        <v>19</v>
      </c>
      <c r="F286" s="217" t="s">
        <v>160</v>
      </c>
      <c r="G286" s="215"/>
      <c r="H286" s="218">
        <v>4244</v>
      </c>
      <c r="I286" s="219"/>
      <c r="J286" s="215"/>
      <c r="K286" s="215"/>
      <c r="L286" s="220"/>
      <c r="M286" s="221"/>
      <c r="N286" s="222"/>
      <c r="O286" s="222"/>
      <c r="P286" s="222"/>
      <c r="Q286" s="222"/>
      <c r="R286" s="222"/>
      <c r="S286" s="222"/>
      <c r="T286" s="223"/>
      <c r="AT286" s="224" t="s">
        <v>143</v>
      </c>
      <c r="AU286" s="224" t="s">
        <v>81</v>
      </c>
      <c r="AV286" s="15" t="s">
        <v>135</v>
      </c>
      <c r="AW286" s="15" t="s">
        <v>33</v>
      </c>
      <c r="AX286" s="15" t="s">
        <v>79</v>
      </c>
      <c r="AY286" s="224" t="s">
        <v>127</v>
      </c>
    </row>
    <row r="287" spans="1:65" s="2" customFormat="1" ht="16.5" customHeight="1">
      <c r="A287" s="35"/>
      <c r="B287" s="36"/>
      <c r="C287" s="174" t="s">
        <v>371</v>
      </c>
      <c r="D287" s="174" t="s">
        <v>130</v>
      </c>
      <c r="E287" s="175" t="s">
        <v>372</v>
      </c>
      <c r="F287" s="176" t="s">
        <v>373</v>
      </c>
      <c r="G287" s="177" t="s">
        <v>133</v>
      </c>
      <c r="H287" s="178">
        <v>876</v>
      </c>
      <c r="I287" s="179"/>
      <c r="J287" s="180">
        <f>ROUND(I287*H287,2)</f>
        <v>0</v>
      </c>
      <c r="K287" s="176" t="s">
        <v>134</v>
      </c>
      <c r="L287" s="40"/>
      <c r="M287" s="181" t="s">
        <v>19</v>
      </c>
      <c r="N287" s="182" t="s">
        <v>42</v>
      </c>
      <c r="O287" s="65"/>
      <c r="P287" s="183">
        <f>O287*H287</f>
        <v>0</v>
      </c>
      <c r="Q287" s="183">
        <v>0</v>
      </c>
      <c r="R287" s="183">
        <f>Q287*H287</f>
        <v>0</v>
      </c>
      <c r="S287" s="183">
        <v>0</v>
      </c>
      <c r="T287" s="184">
        <f>S287*H287</f>
        <v>0</v>
      </c>
      <c r="U287" s="35"/>
      <c r="V287" s="35"/>
      <c r="W287" s="35"/>
      <c r="X287" s="35"/>
      <c r="Y287" s="35"/>
      <c r="Z287" s="35"/>
      <c r="AA287" s="35"/>
      <c r="AB287" s="35"/>
      <c r="AC287" s="35"/>
      <c r="AD287" s="35"/>
      <c r="AE287" s="35"/>
      <c r="AR287" s="185" t="s">
        <v>135</v>
      </c>
      <c r="AT287" s="185" t="s">
        <v>130</v>
      </c>
      <c r="AU287" s="185" t="s">
        <v>81</v>
      </c>
      <c r="AY287" s="18" t="s">
        <v>127</v>
      </c>
      <c r="BE287" s="186">
        <f>IF(N287="základní",J287,0)</f>
        <v>0</v>
      </c>
      <c r="BF287" s="186">
        <f>IF(N287="snížená",J287,0)</f>
        <v>0</v>
      </c>
      <c r="BG287" s="186">
        <f>IF(N287="zákl. přenesená",J287,0)</f>
        <v>0</v>
      </c>
      <c r="BH287" s="186">
        <f>IF(N287="sníž. přenesená",J287,0)</f>
        <v>0</v>
      </c>
      <c r="BI287" s="186">
        <f>IF(N287="nulová",J287,0)</f>
        <v>0</v>
      </c>
      <c r="BJ287" s="18" t="s">
        <v>79</v>
      </c>
      <c r="BK287" s="186">
        <f>ROUND(I287*H287,2)</f>
        <v>0</v>
      </c>
      <c r="BL287" s="18" t="s">
        <v>135</v>
      </c>
      <c r="BM287" s="185" t="s">
        <v>374</v>
      </c>
    </row>
    <row r="288" spans="1:65" s="2" customFormat="1" ht="19.5">
      <c r="A288" s="35"/>
      <c r="B288" s="36"/>
      <c r="C288" s="37"/>
      <c r="D288" s="187" t="s">
        <v>137</v>
      </c>
      <c r="E288" s="37"/>
      <c r="F288" s="188" t="s">
        <v>375</v>
      </c>
      <c r="G288" s="37"/>
      <c r="H288" s="37"/>
      <c r="I288" s="189"/>
      <c r="J288" s="37"/>
      <c r="K288" s="37"/>
      <c r="L288" s="40"/>
      <c r="M288" s="190"/>
      <c r="N288" s="191"/>
      <c r="O288" s="65"/>
      <c r="P288" s="65"/>
      <c r="Q288" s="65"/>
      <c r="R288" s="65"/>
      <c r="S288" s="65"/>
      <c r="T288" s="66"/>
      <c r="U288" s="35"/>
      <c r="V288" s="35"/>
      <c r="W288" s="35"/>
      <c r="X288" s="35"/>
      <c r="Y288" s="35"/>
      <c r="Z288" s="35"/>
      <c r="AA288" s="35"/>
      <c r="AB288" s="35"/>
      <c r="AC288" s="35"/>
      <c r="AD288" s="35"/>
      <c r="AE288" s="35"/>
      <c r="AT288" s="18" t="s">
        <v>137</v>
      </c>
      <c r="AU288" s="18" t="s">
        <v>81</v>
      </c>
    </row>
    <row r="289" spans="1:65" s="2" customFormat="1" ht="29.25">
      <c r="A289" s="35"/>
      <c r="B289" s="36"/>
      <c r="C289" s="37"/>
      <c r="D289" s="187" t="s">
        <v>139</v>
      </c>
      <c r="E289" s="37"/>
      <c r="F289" s="192" t="s">
        <v>376</v>
      </c>
      <c r="G289" s="37"/>
      <c r="H289" s="37"/>
      <c r="I289" s="189"/>
      <c r="J289" s="37"/>
      <c r="K289" s="37"/>
      <c r="L289" s="40"/>
      <c r="M289" s="190"/>
      <c r="N289" s="191"/>
      <c r="O289" s="65"/>
      <c r="P289" s="65"/>
      <c r="Q289" s="65"/>
      <c r="R289" s="65"/>
      <c r="S289" s="65"/>
      <c r="T289" s="66"/>
      <c r="U289" s="35"/>
      <c r="V289" s="35"/>
      <c r="W289" s="35"/>
      <c r="X289" s="35"/>
      <c r="Y289" s="35"/>
      <c r="Z289" s="35"/>
      <c r="AA289" s="35"/>
      <c r="AB289" s="35"/>
      <c r="AC289" s="35"/>
      <c r="AD289" s="35"/>
      <c r="AE289" s="35"/>
      <c r="AT289" s="18" t="s">
        <v>139</v>
      </c>
      <c r="AU289" s="18" t="s">
        <v>81</v>
      </c>
    </row>
    <row r="290" spans="1:65" s="2" customFormat="1" ht="19.5">
      <c r="A290" s="35"/>
      <c r="B290" s="36"/>
      <c r="C290" s="37"/>
      <c r="D290" s="187" t="s">
        <v>141</v>
      </c>
      <c r="E290" s="37"/>
      <c r="F290" s="192" t="s">
        <v>377</v>
      </c>
      <c r="G290" s="37"/>
      <c r="H290" s="37"/>
      <c r="I290" s="189"/>
      <c r="J290" s="37"/>
      <c r="K290" s="37"/>
      <c r="L290" s="40"/>
      <c r="M290" s="190"/>
      <c r="N290" s="191"/>
      <c r="O290" s="65"/>
      <c r="P290" s="65"/>
      <c r="Q290" s="65"/>
      <c r="R290" s="65"/>
      <c r="S290" s="65"/>
      <c r="T290" s="66"/>
      <c r="U290" s="35"/>
      <c r="V290" s="35"/>
      <c r="W290" s="35"/>
      <c r="X290" s="35"/>
      <c r="Y290" s="35"/>
      <c r="Z290" s="35"/>
      <c r="AA290" s="35"/>
      <c r="AB290" s="35"/>
      <c r="AC290" s="35"/>
      <c r="AD290" s="35"/>
      <c r="AE290" s="35"/>
      <c r="AT290" s="18" t="s">
        <v>141</v>
      </c>
      <c r="AU290" s="18" t="s">
        <v>81</v>
      </c>
    </row>
    <row r="291" spans="1:65" s="14" customFormat="1" ht="11.25">
      <c r="B291" s="204"/>
      <c r="C291" s="205"/>
      <c r="D291" s="187" t="s">
        <v>143</v>
      </c>
      <c r="E291" s="206" t="s">
        <v>19</v>
      </c>
      <c r="F291" s="207" t="s">
        <v>378</v>
      </c>
      <c r="G291" s="205"/>
      <c r="H291" s="206" t="s">
        <v>19</v>
      </c>
      <c r="I291" s="208"/>
      <c r="J291" s="205"/>
      <c r="K291" s="205"/>
      <c r="L291" s="209"/>
      <c r="M291" s="210"/>
      <c r="N291" s="211"/>
      <c r="O291" s="211"/>
      <c r="P291" s="211"/>
      <c r="Q291" s="211"/>
      <c r="R291" s="211"/>
      <c r="S291" s="211"/>
      <c r="T291" s="212"/>
      <c r="AT291" s="213" t="s">
        <v>143</v>
      </c>
      <c r="AU291" s="213" t="s">
        <v>81</v>
      </c>
      <c r="AV291" s="14" t="s">
        <v>79</v>
      </c>
      <c r="AW291" s="14" t="s">
        <v>33</v>
      </c>
      <c r="AX291" s="14" t="s">
        <v>71</v>
      </c>
      <c r="AY291" s="213" t="s">
        <v>127</v>
      </c>
    </row>
    <row r="292" spans="1:65" s="13" customFormat="1" ht="11.25">
      <c r="B292" s="193"/>
      <c r="C292" s="194"/>
      <c r="D292" s="187" t="s">
        <v>143</v>
      </c>
      <c r="E292" s="195" t="s">
        <v>19</v>
      </c>
      <c r="F292" s="196" t="s">
        <v>379</v>
      </c>
      <c r="G292" s="194"/>
      <c r="H292" s="197">
        <v>876</v>
      </c>
      <c r="I292" s="198"/>
      <c r="J292" s="194"/>
      <c r="K292" s="194"/>
      <c r="L292" s="199"/>
      <c r="M292" s="200"/>
      <c r="N292" s="201"/>
      <c r="O292" s="201"/>
      <c r="P292" s="201"/>
      <c r="Q292" s="201"/>
      <c r="R292" s="201"/>
      <c r="S292" s="201"/>
      <c r="T292" s="202"/>
      <c r="AT292" s="203" t="s">
        <v>143</v>
      </c>
      <c r="AU292" s="203" t="s">
        <v>81</v>
      </c>
      <c r="AV292" s="13" t="s">
        <v>81</v>
      </c>
      <c r="AW292" s="13" t="s">
        <v>33</v>
      </c>
      <c r="AX292" s="13" t="s">
        <v>79</v>
      </c>
      <c r="AY292" s="203" t="s">
        <v>127</v>
      </c>
    </row>
    <row r="293" spans="1:65" s="2" customFormat="1" ht="16.5" customHeight="1">
      <c r="A293" s="35"/>
      <c r="B293" s="36"/>
      <c r="C293" s="225" t="s">
        <v>380</v>
      </c>
      <c r="D293" s="225" t="s">
        <v>228</v>
      </c>
      <c r="E293" s="226" t="s">
        <v>381</v>
      </c>
      <c r="F293" s="227" t="s">
        <v>382</v>
      </c>
      <c r="G293" s="228" t="s">
        <v>133</v>
      </c>
      <c r="H293" s="229">
        <v>1204</v>
      </c>
      <c r="I293" s="230"/>
      <c r="J293" s="231">
        <f>ROUND(I293*H293,2)</f>
        <v>0</v>
      </c>
      <c r="K293" s="227" t="s">
        <v>134</v>
      </c>
      <c r="L293" s="232"/>
      <c r="M293" s="233" t="s">
        <v>19</v>
      </c>
      <c r="N293" s="234" t="s">
        <v>42</v>
      </c>
      <c r="O293" s="65"/>
      <c r="P293" s="183">
        <f>O293*H293</f>
        <v>0</v>
      </c>
      <c r="Q293" s="183">
        <v>4.0999999999999999E-4</v>
      </c>
      <c r="R293" s="183">
        <f>Q293*H293</f>
        <v>0.49363999999999997</v>
      </c>
      <c r="S293" s="183">
        <v>0</v>
      </c>
      <c r="T293" s="184">
        <f>S293*H293</f>
        <v>0</v>
      </c>
      <c r="U293" s="35"/>
      <c r="V293" s="35"/>
      <c r="W293" s="35"/>
      <c r="X293" s="35"/>
      <c r="Y293" s="35"/>
      <c r="Z293" s="35"/>
      <c r="AA293" s="35"/>
      <c r="AB293" s="35"/>
      <c r="AC293" s="35"/>
      <c r="AD293" s="35"/>
      <c r="AE293" s="35"/>
      <c r="AR293" s="185" t="s">
        <v>196</v>
      </c>
      <c r="AT293" s="185" t="s">
        <v>228</v>
      </c>
      <c r="AU293" s="185" t="s">
        <v>81</v>
      </c>
      <c r="AY293" s="18" t="s">
        <v>127</v>
      </c>
      <c r="BE293" s="186">
        <f>IF(N293="základní",J293,0)</f>
        <v>0</v>
      </c>
      <c r="BF293" s="186">
        <f>IF(N293="snížená",J293,0)</f>
        <v>0</v>
      </c>
      <c r="BG293" s="186">
        <f>IF(N293="zákl. přenesená",J293,0)</f>
        <v>0</v>
      </c>
      <c r="BH293" s="186">
        <f>IF(N293="sníž. přenesená",J293,0)</f>
        <v>0</v>
      </c>
      <c r="BI293" s="186">
        <f>IF(N293="nulová",J293,0)</f>
        <v>0</v>
      </c>
      <c r="BJ293" s="18" t="s">
        <v>79</v>
      </c>
      <c r="BK293" s="186">
        <f>ROUND(I293*H293,2)</f>
        <v>0</v>
      </c>
      <c r="BL293" s="18" t="s">
        <v>135</v>
      </c>
      <c r="BM293" s="185" t="s">
        <v>383</v>
      </c>
    </row>
    <row r="294" spans="1:65" s="2" customFormat="1" ht="11.25">
      <c r="A294" s="35"/>
      <c r="B294" s="36"/>
      <c r="C294" s="37"/>
      <c r="D294" s="187" t="s">
        <v>137</v>
      </c>
      <c r="E294" s="37"/>
      <c r="F294" s="188" t="s">
        <v>382</v>
      </c>
      <c r="G294" s="37"/>
      <c r="H294" s="37"/>
      <c r="I294" s="189"/>
      <c r="J294" s="37"/>
      <c r="K294" s="37"/>
      <c r="L294" s="40"/>
      <c r="M294" s="190"/>
      <c r="N294" s="191"/>
      <c r="O294" s="65"/>
      <c r="P294" s="65"/>
      <c r="Q294" s="65"/>
      <c r="R294" s="65"/>
      <c r="S294" s="65"/>
      <c r="T294" s="66"/>
      <c r="U294" s="35"/>
      <c r="V294" s="35"/>
      <c r="W294" s="35"/>
      <c r="X294" s="35"/>
      <c r="Y294" s="35"/>
      <c r="Z294" s="35"/>
      <c r="AA294" s="35"/>
      <c r="AB294" s="35"/>
      <c r="AC294" s="35"/>
      <c r="AD294" s="35"/>
      <c r="AE294" s="35"/>
      <c r="AT294" s="18" t="s">
        <v>137</v>
      </c>
      <c r="AU294" s="18" t="s">
        <v>81</v>
      </c>
    </row>
    <row r="295" spans="1:65" s="14" customFormat="1" ht="11.25">
      <c r="B295" s="204"/>
      <c r="C295" s="205"/>
      <c r="D295" s="187" t="s">
        <v>143</v>
      </c>
      <c r="E295" s="206" t="s">
        <v>19</v>
      </c>
      <c r="F295" s="207" t="s">
        <v>378</v>
      </c>
      <c r="G295" s="205"/>
      <c r="H295" s="206" t="s">
        <v>19</v>
      </c>
      <c r="I295" s="208"/>
      <c r="J295" s="205"/>
      <c r="K295" s="205"/>
      <c r="L295" s="209"/>
      <c r="M295" s="210"/>
      <c r="N295" s="211"/>
      <c r="O295" s="211"/>
      <c r="P295" s="211"/>
      <c r="Q295" s="211"/>
      <c r="R295" s="211"/>
      <c r="S295" s="211"/>
      <c r="T295" s="212"/>
      <c r="AT295" s="213" t="s">
        <v>143</v>
      </c>
      <c r="AU295" s="213" t="s">
        <v>81</v>
      </c>
      <c r="AV295" s="14" t="s">
        <v>79</v>
      </c>
      <c r="AW295" s="14" t="s">
        <v>33</v>
      </c>
      <c r="AX295" s="14" t="s">
        <v>71</v>
      </c>
      <c r="AY295" s="213" t="s">
        <v>127</v>
      </c>
    </row>
    <row r="296" spans="1:65" s="13" customFormat="1" ht="11.25">
      <c r="B296" s="193"/>
      <c r="C296" s="194"/>
      <c r="D296" s="187" t="s">
        <v>143</v>
      </c>
      <c r="E296" s="195" t="s">
        <v>19</v>
      </c>
      <c r="F296" s="196" t="s">
        <v>379</v>
      </c>
      <c r="G296" s="194"/>
      <c r="H296" s="197">
        <v>876</v>
      </c>
      <c r="I296" s="198"/>
      <c r="J296" s="194"/>
      <c r="K296" s="194"/>
      <c r="L296" s="199"/>
      <c r="M296" s="200"/>
      <c r="N296" s="201"/>
      <c r="O296" s="201"/>
      <c r="P296" s="201"/>
      <c r="Q296" s="201"/>
      <c r="R296" s="201"/>
      <c r="S296" s="201"/>
      <c r="T296" s="202"/>
      <c r="AT296" s="203" t="s">
        <v>143</v>
      </c>
      <c r="AU296" s="203" t="s">
        <v>81</v>
      </c>
      <c r="AV296" s="13" t="s">
        <v>81</v>
      </c>
      <c r="AW296" s="13" t="s">
        <v>33</v>
      </c>
      <c r="AX296" s="13" t="s">
        <v>71</v>
      </c>
      <c r="AY296" s="203" t="s">
        <v>127</v>
      </c>
    </row>
    <row r="297" spans="1:65" s="14" customFormat="1" ht="11.25">
      <c r="B297" s="204"/>
      <c r="C297" s="205"/>
      <c r="D297" s="187" t="s">
        <v>143</v>
      </c>
      <c r="E297" s="206" t="s">
        <v>19</v>
      </c>
      <c r="F297" s="207" t="s">
        <v>384</v>
      </c>
      <c r="G297" s="205"/>
      <c r="H297" s="206" t="s">
        <v>19</v>
      </c>
      <c r="I297" s="208"/>
      <c r="J297" s="205"/>
      <c r="K297" s="205"/>
      <c r="L297" s="209"/>
      <c r="M297" s="210"/>
      <c r="N297" s="211"/>
      <c r="O297" s="211"/>
      <c r="P297" s="211"/>
      <c r="Q297" s="211"/>
      <c r="R297" s="211"/>
      <c r="S297" s="211"/>
      <c r="T297" s="212"/>
      <c r="AT297" s="213" t="s">
        <v>143</v>
      </c>
      <c r="AU297" s="213" t="s">
        <v>81</v>
      </c>
      <c r="AV297" s="14" t="s">
        <v>79</v>
      </c>
      <c r="AW297" s="14" t="s">
        <v>33</v>
      </c>
      <c r="AX297" s="14" t="s">
        <v>71</v>
      </c>
      <c r="AY297" s="213" t="s">
        <v>127</v>
      </c>
    </row>
    <row r="298" spans="1:65" s="13" customFormat="1" ht="11.25">
      <c r="B298" s="193"/>
      <c r="C298" s="194"/>
      <c r="D298" s="187" t="s">
        <v>143</v>
      </c>
      <c r="E298" s="195" t="s">
        <v>19</v>
      </c>
      <c r="F298" s="196" t="s">
        <v>385</v>
      </c>
      <c r="G298" s="194"/>
      <c r="H298" s="197">
        <v>328</v>
      </c>
      <c r="I298" s="198"/>
      <c r="J298" s="194"/>
      <c r="K298" s="194"/>
      <c r="L298" s="199"/>
      <c r="M298" s="200"/>
      <c r="N298" s="201"/>
      <c r="O298" s="201"/>
      <c r="P298" s="201"/>
      <c r="Q298" s="201"/>
      <c r="R298" s="201"/>
      <c r="S298" s="201"/>
      <c r="T298" s="202"/>
      <c r="AT298" s="203" t="s">
        <v>143</v>
      </c>
      <c r="AU298" s="203" t="s">
        <v>81</v>
      </c>
      <c r="AV298" s="13" t="s">
        <v>81</v>
      </c>
      <c r="AW298" s="13" t="s">
        <v>33</v>
      </c>
      <c r="AX298" s="13" t="s">
        <v>71</v>
      </c>
      <c r="AY298" s="203" t="s">
        <v>127</v>
      </c>
    </row>
    <row r="299" spans="1:65" s="15" customFormat="1" ht="11.25">
      <c r="B299" s="214"/>
      <c r="C299" s="215"/>
      <c r="D299" s="187" t="s">
        <v>143</v>
      </c>
      <c r="E299" s="216" t="s">
        <v>19</v>
      </c>
      <c r="F299" s="217" t="s">
        <v>160</v>
      </c>
      <c r="G299" s="215"/>
      <c r="H299" s="218">
        <v>1204</v>
      </c>
      <c r="I299" s="219"/>
      <c r="J299" s="215"/>
      <c r="K299" s="215"/>
      <c r="L299" s="220"/>
      <c r="M299" s="221"/>
      <c r="N299" s="222"/>
      <c r="O299" s="222"/>
      <c r="P299" s="222"/>
      <c r="Q299" s="222"/>
      <c r="R299" s="222"/>
      <c r="S299" s="222"/>
      <c r="T299" s="223"/>
      <c r="AT299" s="224" t="s">
        <v>143</v>
      </c>
      <c r="AU299" s="224" t="s">
        <v>81</v>
      </c>
      <c r="AV299" s="15" t="s">
        <v>135</v>
      </c>
      <c r="AW299" s="15" t="s">
        <v>33</v>
      </c>
      <c r="AX299" s="15" t="s">
        <v>79</v>
      </c>
      <c r="AY299" s="224" t="s">
        <v>127</v>
      </c>
    </row>
    <row r="300" spans="1:65" s="2" customFormat="1" ht="16.5" customHeight="1">
      <c r="A300" s="35"/>
      <c r="B300" s="36"/>
      <c r="C300" s="225" t="s">
        <v>386</v>
      </c>
      <c r="D300" s="225" t="s">
        <v>228</v>
      </c>
      <c r="E300" s="226" t="s">
        <v>387</v>
      </c>
      <c r="F300" s="227" t="s">
        <v>388</v>
      </c>
      <c r="G300" s="228" t="s">
        <v>133</v>
      </c>
      <c r="H300" s="229">
        <v>2676</v>
      </c>
      <c r="I300" s="230"/>
      <c r="J300" s="231">
        <f>ROUND(I300*H300,2)</f>
        <v>0</v>
      </c>
      <c r="K300" s="227" t="s">
        <v>134</v>
      </c>
      <c r="L300" s="232"/>
      <c r="M300" s="233" t="s">
        <v>19</v>
      </c>
      <c r="N300" s="234" t="s">
        <v>42</v>
      </c>
      <c r="O300" s="65"/>
      <c r="P300" s="183">
        <f>O300*H300</f>
        <v>0</v>
      </c>
      <c r="Q300" s="183">
        <v>5.1999999999999995E-4</v>
      </c>
      <c r="R300" s="183">
        <f>Q300*H300</f>
        <v>1.3915199999999999</v>
      </c>
      <c r="S300" s="183">
        <v>0</v>
      </c>
      <c r="T300" s="184">
        <f>S300*H300</f>
        <v>0</v>
      </c>
      <c r="U300" s="35"/>
      <c r="V300" s="35"/>
      <c r="W300" s="35"/>
      <c r="X300" s="35"/>
      <c r="Y300" s="35"/>
      <c r="Z300" s="35"/>
      <c r="AA300" s="35"/>
      <c r="AB300" s="35"/>
      <c r="AC300" s="35"/>
      <c r="AD300" s="35"/>
      <c r="AE300" s="35"/>
      <c r="AR300" s="185" t="s">
        <v>196</v>
      </c>
      <c r="AT300" s="185" t="s">
        <v>228</v>
      </c>
      <c r="AU300" s="185" t="s">
        <v>81</v>
      </c>
      <c r="AY300" s="18" t="s">
        <v>127</v>
      </c>
      <c r="BE300" s="186">
        <f>IF(N300="základní",J300,0)</f>
        <v>0</v>
      </c>
      <c r="BF300" s="186">
        <f>IF(N300="snížená",J300,0)</f>
        <v>0</v>
      </c>
      <c r="BG300" s="186">
        <f>IF(N300="zákl. přenesená",J300,0)</f>
        <v>0</v>
      </c>
      <c r="BH300" s="186">
        <f>IF(N300="sníž. přenesená",J300,0)</f>
        <v>0</v>
      </c>
      <c r="BI300" s="186">
        <f>IF(N300="nulová",J300,0)</f>
        <v>0</v>
      </c>
      <c r="BJ300" s="18" t="s">
        <v>79</v>
      </c>
      <c r="BK300" s="186">
        <f>ROUND(I300*H300,2)</f>
        <v>0</v>
      </c>
      <c r="BL300" s="18" t="s">
        <v>135</v>
      </c>
      <c r="BM300" s="185" t="s">
        <v>389</v>
      </c>
    </row>
    <row r="301" spans="1:65" s="2" customFormat="1" ht="11.25">
      <c r="A301" s="35"/>
      <c r="B301" s="36"/>
      <c r="C301" s="37"/>
      <c r="D301" s="187" t="s">
        <v>137</v>
      </c>
      <c r="E301" s="37"/>
      <c r="F301" s="188" t="s">
        <v>388</v>
      </c>
      <c r="G301" s="37"/>
      <c r="H301" s="37"/>
      <c r="I301" s="189"/>
      <c r="J301" s="37"/>
      <c r="K301" s="37"/>
      <c r="L301" s="40"/>
      <c r="M301" s="190"/>
      <c r="N301" s="191"/>
      <c r="O301" s="65"/>
      <c r="P301" s="65"/>
      <c r="Q301" s="65"/>
      <c r="R301" s="65"/>
      <c r="S301" s="65"/>
      <c r="T301" s="66"/>
      <c r="U301" s="35"/>
      <c r="V301" s="35"/>
      <c r="W301" s="35"/>
      <c r="X301" s="35"/>
      <c r="Y301" s="35"/>
      <c r="Z301" s="35"/>
      <c r="AA301" s="35"/>
      <c r="AB301" s="35"/>
      <c r="AC301" s="35"/>
      <c r="AD301" s="35"/>
      <c r="AE301" s="35"/>
      <c r="AT301" s="18" t="s">
        <v>137</v>
      </c>
      <c r="AU301" s="18" t="s">
        <v>81</v>
      </c>
    </row>
    <row r="302" spans="1:65" s="14" customFormat="1" ht="11.25">
      <c r="B302" s="204"/>
      <c r="C302" s="205"/>
      <c r="D302" s="187" t="s">
        <v>143</v>
      </c>
      <c r="E302" s="206" t="s">
        <v>19</v>
      </c>
      <c r="F302" s="207" t="s">
        <v>378</v>
      </c>
      <c r="G302" s="205"/>
      <c r="H302" s="206" t="s">
        <v>19</v>
      </c>
      <c r="I302" s="208"/>
      <c r="J302" s="205"/>
      <c r="K302" s="205"/>
      <c r="L302" s="209"/>
      <c r="M302" s="210"/>
      <c r="N302" s="211"/>
      <c r="O302" s="211"/>
      <c r="P302" s="211"/>
      <c r="Q302" s="211"/>
      <c r="R302" s="211"/>
      <c r="S302" s="211"/>
      <c r="T302" s="212"/>
      <c r="AT302" s="213" t="s">
        <v>143</v>
      </c>
      <c r="AU302" s="213" t="s">
        <v>81</v>
      </c>
      <c r="AV302" s="14" t="s">
        <v>79</v>
      </c>
      <c r="AW302" s="14" t="s">
        <v>33</v>
      </c>
      <c r="AX302" s="14" t="s">
        <v>71</v>
      </c>
      <c r="AY302" s="213" t="s">
        <v>127</v>
      </c>
    </row>
    <row r="303" spans="1:65" s="13" customFormat="1" ht="11.25">
      <c r="B303" s="193"/>
      <c r="C303" s="194"/>
      <c r="D303" s="187" t="s">
        <v>143</v>
      </c>
      <c r="E303" s="195" t="s">
        <v>19</v>
      </c>
      <c r="F303" s="196" t="s">
        <v>379</v>
      </c>
      <c r="G303" s="194"/>
      <c r="H303" s="197">
        <v>876</v>
      </c>
      <c r="I303" s="198"/>
      <c r="J303" s="194"/>
      <c r="K303" s="194"/>
      <c r="L303" s="199"/>
      <c r="M303" s="200"/>
      <c r="N303" s="201"/>
      <c r="O303" s="201"/>
      <c r="P303" s="201"/>
      <c r="Q303" s="201"/>
      <c r="R303" s="201"/>
      <c r="S303" s="201"/>
      <c r="T303" s="202"/>
      <c r="AT303" s="203" t="s">
        <v>143</v>
      </c>
      <c r="AU303" s="203" t="s">
        <v>81</v>
      </c>
      <c r="AV303" s="13" t="s">
        <v>81</v>
      </c>
      <c r="AW303" s="13" t="s">
        <v>33</v>
      </c>
      <c r="AX303" s="13" t="s">
        <v>71</v>
      </c>
      <c r="AY303" s="203" t="s">
        <v>127</v>
      </c>
    </row>
    <row r="304" spans="1:65" s="14" customFormat="1" ht="11.25">
      <c r="B304" s="204"/>
      <c r="C304" s="205"/>
      <c r="D304" s="187" t="s">
        <v>143</v>
      </c>
      <c r="E304" s="206" t="s">
        <v>19</v>
      </c>
      <c r="F304" s="207" t="s">
        <v>349</v>
      </c>
      <c r="G304" s="205"/>
      <c r="H304" s="206" t="s">
        <v>19</v>
      </c>
      <c r="I304" s="208"/>
      <c r="J304" s="205"/>
      <c r="K304" s="205"/>
      <c r="L304" s="209"/>
      <c r="M304" s="210"/>
      <c r="N304" s="211"/>
      <c r="O304" s="211"/>
      <c r="P304" s="211"/>
      <c r="Q304" s="211"/>
      <c r="R304" s="211"/>
      <c r="S304" s="211"/>
      <c r="T304" s="212"/>
      <c r="AT304" s="213" t="s">
        <v>143</v>
      </c>
      <c r="AU304" s="213" t="s">
        <v>81</v>
      </c>
      <c r="AV304" s="14" t="s">
        <v>79</v>
      </c>
      <c r="AW304" s="14" t="s">
        <v>33</v>
      </c>
      <c r="AX304" s="14" t="s">
        <v>71</v>
      </c>
      <c r="AY304" s="213" t="s">
        <v>127</v>
      </c>
    </row>
    <row r="305" spans="1:65" s="13" customFormat="1" ht="11.25">
      <c r="B305" s="193"/>
      <c r="C305" s="194"/>
      <c r="D305" s="187" t="s">
        <v>143</v>
      </c>
      <c r="E305" s="195" t="s">
        <v>19</v>
      </c>
      <c r="F305" s="196" t="s">
        <v>390</v>
      </c>
      <c r="G305" s="194"/>
      <c r="H305" s="197">
        <v>1800</v>
      </c>
      <c r="I305" s="198"/>
      <c r="J305" s="194"/>
      <c r="K305" s="194"/>
      <c r="L305" s="199"/>
      <c r="M305" s="200"/>
      <c r="N305" s="201"/>
      <c r="O305" s="201"/>
      <c r="P305" s="201"/>
      <c r="Q305" s="201"/>
      <c r="R305" s="201"/>
      <c r="S305" s="201"/>
      <c r="T305" s="202"/>
      <c r="AT305" s="203" t="s">
        <v>143</v>
      </c>
      <c r="AU305" s="203" t="s">
        <v>81</v>
      </c>
      <c r="AV305" s="13" t="s">
        <v>81</v>
      </c>
      <c r="AW305" s="13" t="s">
        <v>33</v>
      </c>
      <c r="AX305" s="13" t="s">
        <v>71</v>
      </c>
      <c r="AY305" s="203" t="s">
        <v>127</v>
      </c>
    </row>
    <row r="306" spans="1:65" s="15" customFormat="1" ht="11.25">
      <c r="B306" s="214"/>
      <c r="C306" s="215"/>
      <c r="D306" s="187" t="s">
        <v>143</v>
      </c>
      <c r="E306" s="216" t="s">
        <v>19</v>
      </c>
      <c r="F306" s="217" t="s">
        <v>160</v>
      </c>
      <c r="G306" s="215"/>
      <c r="H306" s="218">
        <v>2676</v>
      </c>
      <c r="I306" s="219"/>
      <c r="J306" s="215"/>
      <c r="K306" s="215"/>
      <c r="L306" s="220"/>
      <c r="M306" s="221"/>
      <c r="N306" s="222"/>
      <c r="O306" s="222"/>
      <c r="P306" s="222"/>
      <c r="Q306" s="222"/>
      <c r="R306" s="222"/>
      <c r="S306" s="222"/>
      <c r="T306" s="223"/>
      <c r="AT306" s="224" t="s">
        <v>143</v>
      </c>
      <c r="AU306" s="224" t="s">
        <v>81</v>
      </c>
      <c r="AV306" s="15" t="s">
        <v>135</v>
      </c>
      <c r="AW306" s="15" t="s">
        <v>33</v>
      </c>
      <c r="AX306" s="15" t="s">
        <v>79</v>
      </c>
      <c r="AY306" s="224" t="s">
        <v>127</v>
      </c>
    </row>
    <row r="307" spans="1:65" s="2" customFormat="1" ht="16.5" customHeight="1">
      <c r="A307" s="35"/>
      <c r="B307" s="36"/>
      <c r="C307" s="225" t="s">
        <v>391</v>
      </c>
      <c r="D307" s="225" t="s">
        <v>228</v>
      </c>
      <c r="E307" s="226" t="s">
        <v>392</v>
      </c>
      <c r="F307" s="227" t="s">
        <v>393</v>
      </c>
      <c r="G307" s="228" t="s">
        <v>133</v>
      </c>
      <c r="H307" s="229">
        <v>1300</v>
      </c>
      <c r="I307" s="230"/>
      <c r="J307" s="231">
        <f>ROUND(I307*H307,2)</f>
        <v>0</v>
      </c>
      <c r="K307" s="227" t="s">
        <v>134</v>
      </c>
      <c r="L307" s="232"/>
      <c r="M307" s="233" t="s">
        <v>19</v>
      </c>
      <c r="N307" s="234" t="s">
        <v>42</v>
      </c>
      <c r="O307" s="65"/>
      <c r="P307" s="183">
        <f>O307*H307</f>
        <v>0</v>
      </c>
      <c r="Q307" s="183">
        <v>5.6999999999999998E-4</v>
      </c>
      <c r="R307" s="183">
        <f>Q307*H307</f>
        <v>0.74099999999999999</v>
      </c>
      <c r="S307" s="183">
        <v>0</v>
      </c>
      <c r="T307" s="184">
        <f>S307*H307</f>
        <v>0</v>
      </c>
      <c r="U307" s="35"/>
      <c r="V307" s="35"/>
      <c r="W307" s="35"/>
      <c r="X307" s="35"/>
      <c r="Y307" s="35"/>
      <c r="Z307" s="35"/>
      <c r="AA307" s="35"/>
      <c r="AB307" s="35"/>
      <c r="AC307" s="35"/>
      <c r="AD307" s="35"/>
      <c r="AE307" s="35"/>
      <c r="AR307" s="185" t="s">
        <v>196</v>
      </c>
      <c r="AT307" s="185" t="s">
        <v>228</v>
      </c>
      <c r="AU307" s="185" t="s">
        <v>81</v>
      </c>
      <c r="AY307" s="18" t="s">
        <v>127</v>
      </c>
      <c r="BE307" s="186">
        <f>IF(N307="základní",J307,0)</f>
        <v>0</v>
      </c>
      <c r="BF307" s="186">
        <f>IF(N307="snížená",J307,0)</f>
        <v>0</v>
      </c>
      <c r="BG307" s="186">
        <f>IF(N307="zákl. přenesená",J307,0)</f>
        <v>0</v>
      </c>
      <c r="BH307" s="186">
        <f>IF(N307="sníž. přenesená",J307,0)</f>
        <v>0</v>
      </c>
      <c r="BI307" s="186">
        <f>IF(N307="nulová",J307,0)</f>
        <v>0</v>
      </c>
      <c r="BJ307" s="18" t="s">
        <v>79</v>
      </c>
      <c r="BK307" s="186">
        <f>ROUND(I307*H307,2)</f>
        <v>0</v>
      </c>
      <c r="BL307" s="18" t="s">
        <v>135</v>
      </c>
      <c r="BM307" s="185" t="s">
        <v>394</v>
      </c>
    </row>
    <row r="308" spans="1:65" s="2" customFormat="1" ht="11.25">
      <c r="A308" s="35"/>
      <c r="B308" s="36"/>
      <c r="C308" s="37"/>
      <c r="D308" s="187" t="s">
        <v>137</v>
      </c>
      <c r="E308" s="37"/>
      <c r="F308" s="188" t="s">
        <v>393</v>
      </c>
      <c r="G308" s="37"/>
      <c r="H308" s="37"/>
      <c r="I308" s="189"/>
      <c r="J308" s="37"/>
      <c r="K308" s="37"/>
      <c r="L308" s="40"/>
      <c r="M308" s="190"/>
      <c r="N308" s="191"/>
      <c r="O308" s="65"/>
      <c r="P308" s="65"/>
      <c r="Q308" s="65"/>
      <c r="R308" s="65"/>
      <c r="S308" s="65"/>
      <c r="T308" s="66"/>
      <c r="U308" s="35"/>
      <c r="V308" s="35"/>
      <c r="W308" s="35"/>
      <c r="X308" s="35"/>
      <c r="Y308" s="35"/>
      <c r="Z308" s="35"/>
      <c r="AA308" s="35"/>
      <c r="AB308" s="35"/>
      <c r="AC308" s="35"/>
      <c r="AD308" s="35"/>
      <c r="AE308" s="35"/>
      <c r="AT308" s="18" t="s">
        <v>137</v>
      </c>
      <c r="AU308" s="18" t="s">
        <v>81</v>
      </c>
    </row>
    <row r="309" spans="1:65" s="14" customFormat="1" ht="11.25">
      <c r="B309" s="204"/>
      <c r="C309" s="205"/>
      <c r="D309" s="187" t="s">
        <v>143</v>
      </c>
      <c r="E309" s="206" t="s">
        <v>19</v>
      </c>
      <c r="F309" s="207" t="s">
        <v>349</v>
      </c>
      <c r="G309" s="205"/>
      <c r="H309" s="206" t="s">
        <v>19</v>
      </c>
      <c r="I309" s="208"/>
      <c r="J309" s="205"/>
      <c r="K309" s="205"/>
      <c r="L309" s="209"/>
      <c r="M309" s="210"/>
      <c r="N309" s="211"/>
      <c r="O309" s="211"/>
      <c r="P309" s="211"/>
      <c r="Q309" s="211"/>
      <c r="R309" s="211"/>
      <c r="S309" s="211"/>
      <c r="T309" s="212"/>
      <c r="AT309" s="213" t="s">
        <v>143</v>
      </c>
      <c r="AU309" s="213" t="s">
        <v>81</v>
      </c>
      <c r="AV309" s="14" t="s">
        <v>79</v>
      </c>
      <c r="AW309" s="14" t="s">
        <v>33</v>
      </c>
      <c r="AX309" s="14" t="s">
        <v>71</v>
      </c>
      <c r="AY309" s="213" t="s">
        <v>127</v>
      </c>
    </row>
    <row r="310" spans="1:65" s="13" customFormat="1" ht="11.25">
      <c r="B310" s="193"/>
      <c r="C310" s="194"/>
      <c r="D310" s="187" t="s">
        <v>143</v>
      </c>
      <c r="E310" s="195" t="s">
        <v>19</v>
      </c>
      <c r="F310" s="196" t="s">
        <v>395</v>
      </c>
      <c r="G310" s="194"/>
      <c r="H310" s="197">
        <v>1300</v>
      </c>
      <c r="I310" s="198"/>
      <c r="J310" s="194"/>
      <c r="K310" s="194"/>
      <c r="L310" s="199"/>
      <c r="M310" s="200"/>
      <c r="N310" s="201"/>
      <c r="O310" s="201"/>
      <c r="P310" s="201"/>
      <c r="Q310" s="201"/>
      <c r="R310" s="201"/>
      <c r="S310" s="201"/>
      <c r="T310" s="202"/>
      <c r="AT310" s="203" t="s">
        <v>143</v>
      </c>
      <c r="AU310" s="203" t="s">
        <v>81</v>
      </c>
      <c r="AV310" s="13" t="s">
        <v>81</v>
      </c>
      <c r="AW310" s="13" t="s">
        <v>33</v>
      </c>
      <c r="AX310" s="13" t="s">
        <v>79</v>
      </c>
      <c r="AY310" s="203" t="s">
        <v>127</v>
      </c>
    </row>
    <row r="311" spans="1:65" s="2" customFormat="1" ht="16.5" customHeight="1">
      <c r="A311" s="35"/>
      <c r="B311" s="36"/>
      <c r="C311" s="225" t="s">
        <v>396</v>
      </c>
      <c r="D311" s="225" t="s">
        <v>228</v>
      </c>
      <c r="E311" s="226" t="s">
        <v>397</v>
      </c>
      <c r="F311" s="227" t="s">
        <v>398</v>
      </c>
      <c r="G311" s="228" t="s">
        <v>133</v>
      </c>
      <c r="H311" s="229">
        <v>438</v>
      </c>
      <c r="I311" s="230"/>
      <c r="J311" s="231">
        <f>ROUND(I311*H311,2)</f>
        <v>0</v>
      </c>
      <c r="K311" s="227" t="s">
        <v>134</v>
      </c>
      <c r="L311" s="232"/>
      <c r="M311" s="233" t="s">
        <v>19</v>
      </c>
      <c r="N311" s="234" t="s">
        <v>42</v>
      </c>
      <c r="O311" s="65"/>
      <c r="P311" s="183">
        <f>O311*H311</f>
        <v>0</v>
      </c>
      <c r="Q311" s="183">
        <v>8.0000000000000007E-5</v>
      </c>
      <c r="R311" s="183">
        <f>Q311*H311</f>
        <v>3.5040000000000002E-2</v>
      </c>
      <c r="S311" s="183">
        <v>0</v>
      </c>
      <c r="T311" s="184">
        <f>S311*H311</f>
        <v>0</v>
      </c>
      <c r="U311" s="35"/>
      <c r="V311" s="35"/>
      <c r="W311" s="35"/>
      <c r="X311" s="35"/>
      <c r="Y311" s="35"/>
      <c r="Z311" s="35"/>
      <c r="AA311" s="35"/>
      <c r="AB311" s="35"/>
      <c r="AC311" s="35"/>
      <c r="AD311" s="35"/>
      <c r="AE311" s="35"/>
      <c r="AR311" s="185" t="s">
        <v>196</v>
      </c>
      <c r="AT311" s="185" t="s">
        <v>228</v>
      </c>
      <c r="AU311" s="185" t="s">
        <v>81</v>
      </c>
      <c r="AY311" s="18" t="s">
        <v>127</v>
      </c>
      <c r="BE311" s="186">
        <f>IF(N311="základní",J311,0)</f>
        <v>0</v>
      </c>
      <c r="BF311" s="186">
        <f>IF(N311="snížená",J311,0)</f>
        <v>0</v>
      </c>
      <c r="BG311" s="186">
        <f>IF(N311="zákl. přenesená",J311,0)</f>
        <v>0</v>
      </c>
      <c r="BH311" s="186">
        <f>IF(N311="sníž. přenesená",J311,0)</f>
        <v>0</v>
      </c>
      <c r="BI311" s="186">
        <f>IF(N311="nulová",J311,0)</f>
        <v>0</v>
      </c>
      <c r="BJ311" s="18" t="s">
        <v>79</v>
      </c>
      <c r="BK311" s="186">
        <f>ROUND(I311*H311,2)</f>
        <v>0</v>
      </c>
      <c r="BL311" s="18" t="s">
        <v>135</v>
      </c>
      <c r="BM311" s="185" t="s">
        <v>399</v>
      </c>
    </row>
    <row r="312" spans="1:65" s="2" customFormat="1" ht="11.25">
      <c r="A312" s="35"/>
      <c r="B312" s="36"/>
      <c r="C312" s="37"/>
      <c r="D312" s="187" t="s">
        <v>137</v>
      </c>
      <c r="E312" s="37"/>
      <c r="F312" s="188" t="s">
        <v>398</v>
      </c>
      <c r="G312" s="37"/>
      <c r="H312" s="37"/>
      <c r="I312" s="189"/>
      <c r="J312" s="37"/>
      <c r="K312" s="37"/>
      <c r="L312" s="40"/>
      <c r="M312" s="190"/>
      <c r="N312" s="191"/>
      <c r="O312" s="65"/>
      <c r="P312" s="65"/>
      <c r="Q312" s="65"/>
      <c r="R312" s="65"/>
      <c r="S312" s="65"/>
      <c r="T312" s="66"/>
      <c r="U312" s="35"/>
      <c r="V312" s="35"/>
      <c r="W312" s="35"/>
      <c r="X312" s="35"/>
      <c r="Y312" s="35"/>
      <c r="Z312" s="35"/>
      <c r="AA312" s="35"/>
      <c r="AB312" s="35"/>
      <c r="AC312" s="35"/>
      <c r="AD312" s="35"/>
      <c r="AE312" s="35"/>
      <c r="AT312" s="18" t="s">
        <v>137</v>
      </c>
      <c r="AU312" s="18" t="s">
        <v>81</v>
      </c>
    </row>
    <row r="313" spans="1:65" s="14" customFormat="1" ht="11.25">
      <c r="B313" s="204"/>
      <c r="C313" s="205"/>
      <c r="D313" s="187" t="s">
        <v>143</v>
      </c>
      <c r="E313" s="206" t="s">
        <v>19</v>
      </c>
      <c r="F313" s="207" t="s">
        <v>378</v>
      </c>
      <c r="G313" s="205"/>
      <c r="H313" s="206" t="s">
        <v>19</v>
      </c>
      <c r="I313" s="208"/>
      <c r="J313" s="205"/>
      <c r="K313" s="205"/>
      <c r="L313" s="209"/>
      <c r="M313" s="210"/>
      <c r="N313" s="211"/>
      <c r="O313" s="211"/>
      <c r="P313" s="211"/>
      <c r="Q313" s="211"/>
      <c r="R313" s="211"/>
      <c r="S313" s="211"/>
      <c r="T313" s="212"/>
      <c r="AT313" s="213" t="s">
        <v>143</v>
      </c>
      <c r="AU313" s="213" t="s">
        <v>81</v>
      </c>
      <c r="AV313" s="14" t="s">
        <v>79</v>
      </c>
      <c r="AW313" s="14" t="s">
        <v>33</v>
      </c>
      <c r="AX313" s="14" t="s">
        <v>71</v>
      </c>
      <c r="AY313" s="213" t="s">
        <v>127</v>
      </c>
    </row>
    <row r="314" spans="1:65" s="13" customFormat="1" ht="11.25">
      <c r="B314" s="193"/>
      <c r="C314" s="194"/>
      <c r="D314" s="187" t="s">
        <v>143</v>
      </c>
      <c r="E314" s="195" t="s">
        <v>19</v>
      </c>
      <c r="F314" s="196" t="s">
        <v>400</v>
      </c>
      <c r="G314" s="194"/>
      <c r="H314" s="197">
        <v>438</v>
      </c>
      <c r="I314" s="198"/>
      <c r="J314" s="194"/>
      <c r="K314" s="194"/>
      <c r="L314" s="199"/>
      <c r="M314" s="200"/>
      <c r="N314" s="201"/>
      <c r="O314" s="201"/>
      <c r="P314" s="201"/>
      <c r="Q314" s="201"/>
      <c r="R314" s="201"/>
      <c r="S314" s="201"/>
      <c r="T314" s="202"/>
      <c r="AT314" s="203" t="s">
        <v>143</v>
      </c>
      <c r="AU314" s="203" t="s">
        <v>81</v>
      </c>
      <c r="AV314" s="13" t="s">
        <v>81</v>
      </c>
      <c r="AW314" s="13" t="s">
        <v>33</v>
      </c>
      <c r="AX314" s="13" t="s">
        <v>79</v>
      </c>
      <c r="AY314" s="203" t="s">
        <v>127</v>
      </c>
    </row>
    <row r="315" spans="1:65" s="2" customFormat="1" ht="16.5" customHeight="1">
      <c r="A315" s="35"/>
      <c r="B315" s="36"/>
      <c r="C315" s="225" t="s">
        <v>401</v>
      </c>
      <c r="D315" s="225" t="s">
        <v>228</v>
      </c>
      <c r="E315" s="226" t="s">
        <v>402</v>
      </c>
      <c r="F315" s="227" t="s">
        <v>403</v>
      </c>
      <c r="G315" s="228" t="s">
        <v>133</v>
      </c>
      <c r="H315" s="229">
        <v>500</v>
      </c>
      <c r="I315" s="230"/>
      <c r="J315" s="231">
        <f>ROUND(I315*H315,2)</f>
        <v>0</v>
      </c>
      <c r="K315" s="227" t="s">
        <v>134</v>
      </c>
      <c r="L315" s="232"/>
      <c r="M315" s="233" t="s">
        <v>19</v>
      </c>
      <c r="N315" s="234" t="s">
        <v>42</v>
      </c>
      <c r="O315" s="65"/>
      <c r="P315" s="183">
        <f>O315*H315</f>
        <v>0</v>
      </c>
      <c r="Q315" s="183">
        <v>9.0000000000000006E-5</v>
      </c>
      <c r="R315" s="183">
        <f>Q315*H315</f>
        <v>4.5000000000000005E-2</v>
      </c>
      <c r="S315" s="183">
        <v>0</v>
      </c>
      <c r="T315" s="184">
        <f>S315*H315</f>
        <v>0</v>
      </c>
      <c r="U315" s="35"/>
      <c r="V315" s="35"/>
      <c r="W315" s="35"/>
      <c r="X315" s="35"/>
      <c r="Y315" s="35"/>
      <c r="Z315" s="35"/>
      <c r="AA315" s="35"/>
      <c r="AB315" s="35"/>
      <c r="AC315" s="35"/>
      <c r="AD315" s="35"/>
      <c r="AE315" s="35"/>
      <c r="AR315" s="185" t="s">
        <v>196</v>
      </c>
      <c r="AT315" s="185" t="s">
        <v>228</v>
      </c>
      <c r="AU315" s="185" t="s">
        <v>81</v>
      </c>
      <c r="AY315" s="18" t="s">
        <v>127</v>
      </c>
      <c r="BE315" s="186">
        <f>IF(N315="základní",J315,0)</f>
        <v>0</v>
      </c>
      <c r="BF315" s="186">
        <f>IF(N315="snížená",J315,0)</f>
        <v>0</v>
      </c>
      <c r="BG315" s="186">
        <f>IF(N315="zákl. přenesená",J315,0)</f>
        <v>0</v>
      </c>
      <c r="BH315" s="186">
        <f>IF(N315="sníž. přenesená",J315,0)</f>
        <v>0</v>
      </c>
      <c r="BI315" s="186">
        <f>IF(N315="nulová",J315,0)</f>
        <v>0</v>
      </c>
      <c r="BJ315" s="18" t="s">
        <v>79</v>
      </c>
      <c r="BK315" s="186">
        <f>ROUND(I315*H315,2)</f>
        <v>0</v>
      </c>
      <c r="BL315" s="18" t="s">
        <v>135</v>
      </c>
      <c r="BM315" s="185" t="s">
        <v>404</v>
      </c>
    </row>
    <row r="316" spans="1:65" s="2" customFormat="1" ht="11.25">
      <c r="A316" s="35"/>
      <c r="B316" s="36"/>
      <c r="C316" s="37"/>
      <c r="D316" s="187" t="s">
        <v>137</v>
      </c>
      <c r="E316" s="37"/>
      <c r="F316" s="188" t="s">
        <v>403</v>
      </c>
      <c r="G316" s="37"/>
      <c r="H316" s="37"/>
      <c r="I316" s="189"/>
      <c r="J316" s="37"/>
      <c r="K316" s="37"/>
      <c r="L316" s="40"/>
      <c r="M316" s="190"/>
      <c r="N316" s="191"/>
      <c r="O316" s="65"/>
      <c r="P316" s="65"/>
      <c r="Q316" s="65"/>
      <c r="R316" s="65"/>
      <c r="S316" s="65"/>
      <c r="T316" s="66"/>
      <c r="U316" s="35"/>
      <c r="V316" s="35"/>
      <c r="W316" s="35"/>
      <c r="X316" s="35"/>
      <c r="Y316" s="35"/>
      <c r="Z316" s="35"/>
      <c r="AA316" s="35"/>
      <c r="AB316" s="35"/>
      <c r="AC316" s="35"/>
      <c r="AD316" s="35"/>
      <c r="AE316" s="35"/>
      <c r="AT316" s="18" t="s">
        <v>137</v>
      </c>
      <c r="AU316" s="18" t="s">
        <v>81</v>
      </c>
    </row>
    <row r="317" spans="1:65" s="14" customFormat="1" ht="11.25">
      <c r="B317" s="204"/>
      <c r="C317" s="205"/>
      <c r="D317" s="187" t="s">
        <v>143</v>
      </c>
      <c r="E317" s="206" t="s">
        <v>19</v>
      </c>
      <c r="F317" s="207" t="s">
        <v>349</v>
      </c>
      <c r="G317" s="205"/>
      <c r="H317" s="206" t="s">
        <v>19</v>
      </c>
      <c r="I317" s="208"/>
      <c r="J317" s="205"/>
      <c r="K317" s="205"/>
      <c r="L317" s="209"/>
      <c r="M317" s="210"/>
      <c r="N317" s="211"/>
      <c r="O317" s="211"/>
      <c r="P317" s="211"/>
      <c r="Q317" s="211"/>
      <c r="R317" s="211"/>
      <c r="S317" s="211"/>
      <c r="T317" s="212"/>
      <c r="AT317" s="213" t="s">
        <v>143</v>
      </c>
      <c r="AU317" s="213" t="s">
        <v>81</v>
      </c>
      <c r="AV317" s="14" t="s">
        <v>79</v>
      </c>
      <c r="AW317" s="14" t="s">
        <v>33</v>
      </c>
      <c r="AX317" s="14" t="s">
        <v>71</v>
      </c>
      <c r="AY317" s="213" t="s">
        <v>127</v>
      </c>
    </row>
    <row r="318" spans="1:65" s="13" customFormat="1" ht="11.25">
      <c r="B318" s="193"/>
      <c r="C318" s="194"/>
      <c r="D318" s="187" t="s">
        <v>143</v>
      </c>
      <c r="E318" s="195" t="s">
        <v>19</v>
      </c>
      <c r="F318" s="196" t="s">
        <v>350</v>
      </c>
      <c r="G318" s="194"/>
      <c r="H318" s="197">
        <v>500</v>
      </c>
      <c r="I318" s="198"/>
      <c r="J318" s="194"/>
      <c r="K318" s="194"/>
      <c r="L318" s="199"/>
      <c r="M318" s="200"/>
      <c r="N318" s="201"/>
      <c r="O318" s="201"/>
      <c r="P318" s="201"/>
      <c r="Q318" s="201"/>
      <c r="R318" s="201"/>
      <c r="S318" s="201"/>
      <c r="T318" s="202"/>
      <c r="AT318" s="203" t="s">
        <v>143</v>
      </c>
      <c r="AU318" s="203" t="s">
        <v>81</v>
      </c>
      <c r="AV318" s="13" t="s">
        <v>81</v>
      </c>
      <c r="AW318" s="13" t="s">
        <v>33</v>
      </c>
      <c r="AX318" s="13" t="s">
        <v>79</v>
      </c>
      <c r="AY318" s="203" t="s">
        <v>127</v>
      </c>
    </row>
    <row r="319" spans="1:65" s="2" customFormat="1" ht="16.5" customHeight="1">
      <c r="A319" s="35"/>
      <c r="B319" s="36"/>
      <c r="C319" s="225" t="s">
        <v>405</v>
      </c>
      <c r="D319" s="225" t="s">
        <v>228</v>
      </c>
      <c r="E319" s="226" t="s">
        <v>406</v>
      </c>
      <c r="F319" s="227" t="s">
        <v>407</v>
      </c>
      <c r="G319" s="228" t="s">
        <v>133</v>
      </c>
      <c r="H319" s="229">
        <v>876</v>
      </c>
      <c r="I319" s="230"/>
      <c r="J319" s="231">
        <f>ROUND(I319*H319,2)</f>
        <v>0</v>
      </c>
      <c r="K319" s="227" t="s">
        <v>134</v>
      </c>
      <c r="L319" s="232"/>
      <c r="M319" s="233" t="s">
        <v>19</v>
      </c>
      <c r="N319" s="234" t="s">
        <v>42</v>
      </c>
      <c r="O319" s="65"/>
      <c r="P319" s="183">
        <f>O319*H319</f>
        <v>0</v>
      </c>
      <c r="Q319" s="183">
        <v>1.6000000000000001E-4</v>
      </c>
      <c r="R319" s="183">
        <f>Q319*H319</f>
        <v>0.14016000000000001</v>
      </c>
      <c r="S319" s="183">
        <v>0</v>
      </c>
      <c r="T319" s="184">
        <f>S319*H319</f>
        <v>0</v>
      </c>
      <c r="U319" s="35"/>
      <c r="V319" s="35"/>
      <c r="W319" s="35"/>
      <c r="X319" s="35"/>
      <c r="Y319" s="35"/>
      <c r="Z319" s="35"/>
      <c r="AA319" s="35"/>
      <c r="AB319" s="35"/>
      <c r="AC319" s="35"/>
      <c r="AD319" s="35"/>
      <c r="AE319" s="35"/>
      <c r="AR319" s="185" t="s">
        <v>196</v>
      </c>
      <c r="AT319" s="185" t="s">
        <v>228</v>
      </c>
      <c r="AU319" s="185" t="s">
        <v>81</v>
      </c>
      <c r="AY319" s="18" t="s">
        <v>127</v>
      </c>
      <c r="BE319" s="186">
        <f>IF(N319="základní",J319,0)</f>
        <v>0</v>
      </c>
      <c r="BF319" s="186">
        <f>IF(N319="snížená",J319,0)</f>
        <v>0</v>
      </c>
      <c r="BG319" s="186">
        <f>IF(N319="zákl. přenesená",J319,0)</f>
        <v>0</v>
      </c>
      <c r="BH319" s="186">
        <f>IF(N319="sníž. přenesená",J319,0)</f>
        <v>0</v>
      </c>
      <c r="BI319" s="186">
        <f>IF(N319="nulová",J319,0)</f>
        <v>0</v>
      </c>
      <c r="BJ319" s="18" t="s">
        <v>79</v>
      </c>
      <c r="BK319" s="186">
        <f>ROUND(I319*H319,2)</f>
        <v>0</v>
      </c>
      <c r="BL319" s="18" t="s">
        <v>135</v>
      </c>
      <c r="BM319" s="185" t="s">
        <v>408</v>
      </c>
    </row>
    <row r="320" spans="1:65" s="2" customFormat="1" ht="11.25">
      <c r="A320" s="35"/>
      <c r="B320" s="36"/>
      <c r="C320" s="37"/>
      <c r="D320" s="187" t="s">
        <v>137</v>
      </c>
      <c r="E320" s="37"/>
      <c r="F320" s="188" t="s">
        <v>407</v>
      </c>
      <c r="G320" s="37"/>
      <c r="H320" s="37"/>
      <c r="I320" s="189"/>
      <c r="J320" s="37"/>
      <c r="K320" s="37"/>
      <c r="L320" s="40"/>
      <c r="M320" s="190"/>
      <c r="N320" s="191"/>
      <c r="O320" s="65"/>
      <c r="P320" s="65"/>
      <c r="Q320" s="65"/>
      <c r="R320" s="65"/>
      <c r="S320" s="65"/>
      <c r="T320" s="66"/>
      <c r="U320" s="35"/>
      <c r="V320" s="35"/>
      <c r="W320" s="35"/>
      <c r="X320" s="35"/>
      <c r="Y320" s="35"/>
      <c r="Z320" s="35"/>
      <c r="AA320" s="35"/>
      <c r="AB320" s="35"/>
      <c r="AC320" s="35"/>
      <c r="AD320" s="35"/>
      <c r="AE320" s="35"/>
      <c r="AT320" s="18" t="s">
        <v>137</v>
      </c>
      <c r="AU320" s="18" t="s">
        <v>81</v>
      </c>
    </row>
    <row r="321" spans="1:65" s="14" customFormat="1" ht="11.25">
      <c r="B321" s="204"/>
      <c r="C321" s="205"/>
      <c r="D321" s="187" t="s">
        <v>143</v>
      </c>
      <c r="E321" s="206" t="s">
        <v>19</v>
      </c>
      <c r="F321" s="207" t="s">
        <v>378</v>
      </c>
      <c r="G321" s="205"/>
      <c r="H321" s="206" t="s">
        <v>19</v>
      </c>
      <c r="I321" s="208"/>
      <c r="J321" s="205"/>
      <c r="K321" s="205"/>
      <c r="L321" s="209"/>
      <c r="M321" s="210"/>
      <c r="N321" s="211"/>
      <c r="O321" s="211"/>
      <c r="P321" s="211"/>
      <c r="Q321" s="211"/>
      <c r="R321" s="211"/>
      <c r="S321" s="211"/>
      <c r="T321" s="212"/>
      <c r="AT321" s="213" t="s">
        <v>143</v>
      </c>
      <c r="AU321" s="213" t="s">
        <v>81</v>
      </c>
      <c r="AV321" s="14" t="s">
        <v>79</v>
      </c>
      <c r="AW321" s="14" t="s">
        <v>33</v>
      </c>
      <c r="AX321" s="14" t="s">
        <v>71</v>
      </c>
      <c r="AY321" s="213" t="s">
        <v>127</v>
      </c>
    </row>
    <row r="322" spans="1:65" s="13" customFormat="1" ht="11.25">
      <c r="B322" s="193"/>
      <c r="C322" s="194"/>
      <c r="D322" s="187" t="s">
        <v>143</v>
      </c>
      <c r="E322" s="195" t="s">
        <v>19</v>
      </c>
      <c r="F322" s="196" t="s">
        <v>379</v>
      </c>
      <c r="G322" s="194"/>
      <c r="H322" s="197">
        <v>876</v>
      </c>
      <c r="I322" s="198"/>
      <c r="J322" s="194"/>
      <c r="K322" s="194"/>
      <c r="L322" s="199"/>
      <c r="M322" s="200"/>
      <c r="N322" s="201"/>
      <c r="O322" s="201"/>
      <c r="P322" s="201"/>
      <c r="Q322" s="201"/>
      <c r="R322" s="201"/>
      <c r="S322" s="201"/>
      <c r="T322" s="202"/>
      <c r="AT322" s="203" t="s">
        <v>143</v>
      </c>
      <c r="AU322" s="203" t="s">
        <v>81</v>
      </c>
      <c r="AV322" s="13" t="s">
        <v>81</v>
      </c>
      <c r="AW322" s="13" t="s">
        <v>33</v>
      </c>
      <c r="AX322" s="13" t="s">
        <v>79</v>
      </c>
      <c r="AY322" s="203" t="s">
        <v>127</v>
      </c>
    </row>
    <row r="323" spans="1:65" s="2" customFormat="1" ht="16.5" customHeight="1">
      <c r="A323" s="35"/>
      <c r="B323" s="36"/>
      <c r="C323" s="225" t="s">
        <v>409</v>
      </c>
      <c r="D323" s="225" t="s">
        <v>228</v>
      </c>
      <c r="E323" s="226" t="s">
        <v>410</v>
      </c>
      <c r="F323" s="227" t="s">
        <v>411</v>
      </c>
      <c r="G323" s="228" t="s">
        <v>133</v>
      </c>
      <c r="H323" s="229">
        <v>4304</v>
      </c>
      <c r="I323" s="230"/>
      <c r="J323" s="231">
        <f>ROUND(I323*H323,2)</f>
        <v>0</v>
      </c>
      <c r="K323" s="227" t="s">
        <v>134</v>
      </c>
      <c r="L323" s="232"/>
      <c r="M323" s="233" t="s">
        <v>19</v>
      </c>
      <c r="N323" s="234" t="s">
        <v>42</v>
      </c>
      <c r="O323" s="65"/>
      <c r="P323" s="183">
        <f>O323*H323</f>
        <v>0</v>
      </c>
      <c r="Q323" s="183">
        <v>9.0000000000000006E-5</v>
      </c>
      <c r="R323" s="183">
        <f>Q323*H323</f>
        <v>0.38736000000000004</v>
      </c>
      <c r="S323" s="183">
        <v>0</v>
      </c>
      <c r="T323" s="184">
        <f>S323*H323</f>
        <v>0</v>
      </c>
      <c r="U323" s="35"/>
      <c r="V323" s="35"/>
      <c r="W323" s="35"/>
      <c r="X323" s="35"/>
      <c r="Y323" s="35"/>
      <c r="Z323" s="35"/>
      <c r="AA323" s="35"/>
      <c r="AB323" s="35"/>
      <c r="AC323" s="35"/>
      <c r="AD323" s="35"/>
      <c r="AE323" s="35"/>
      <c r="AR323" s="185" t="s">
        <v>196</v>
      </c>
      <c r="AT323" s="185" t="s">
        <v>228</v>
      </c>
      <c r="AU323" s="185" t="s">
        <v>81</v>
      </c>
      <c r="AY323" s="18" t="s">
        <v>127</v>
      </c>
      <c r="BE323" s="186">
        <f>IF(N323="základní",J323,0)</f>
        <v>0</v>
      </c>
      <c r="BF323" s="186">
        <f>IF(N323="snížená",J323,0)</f>
        <v>0</v>
      </c>
      <c r="BG323" s="186">
        <f>IF(N323="zákl. přenesená",J323,0)</f>
        <v>0</v>
      </c>
      <c r="BH323" s="186">
        <f>IF(N323="sníž. přenesená",J323,0)</f>
        <v>0</v>
      </c>
      <c r="BI323" s="186">
        <f>IF(N323="nulová",J323,0)</f>
        <v>0</v>
      </c>
      <c r="BJ323" s="18" t="s">
        <v>79</v>
      </c>
      <c r="BK323" s="186">
        <f>ROUND(I323*H323,2)</f>
        <v>0</v>
      </c>
      <c r="BL323" s="18" t="s">
        <v>135</v>
      </c>
      <c r="BM323" s="185" t="s">
        <v>412</v>
      </c>
    </row>
    <row r="324" spans="1:65" s="2" customFormat="1" ht="11.25">
      <c r="A324" s="35"/>
      <c r="B324" s="36"/>
      <c r="C324" s="37"/>
      <c r="D324" s="187" t="s">
        <v>137</v>
      </c>
      <c r="E324" s="37"/>
      <c r="F324" s="188" t="s">
        <v>411</v>
      </c>
      <c r="G324" s="37"/>
      <c r="H324" s="37"/>
      <c r="I324" s="189"/>
      <c r="J324" s="37"/>
      <c r="K324" s="37"/>
      <c r="L324" s="40"/>
      <c r="M324" s="190"/>
      <c r="N324" s="191"/>
      <c r="O324" s="65"/>
      <c r="P324" s="65"/>
      <c r="Q324" s="65"/>
      <c r="R324" s="65"/>
      <c r="S324" s="65"/>
      <c r="T324" s="66"/>
      <c r="U324" s="35"/>
      <c r="V324" s="35"/>
      <c r="W324" s="35"/>
      <c r="X324" s="35"/>
      <c r="Y324" s="35"/>
      <c r="Z324" s="35"/>
      <c r="AA324" s="35"/>
      <c r="AB324" s="35"/>
      <c r="AC324" s="35"/>
      <c r="AD324" s="35"/>
      <c r="AE324" s="35"/>
      <c r="AT324" s="18" t="s">
        <v>137</v>
      </c>
      <c r="AU324" s="18" t="s">
        <v>81</v>
      </c>
    </row>
    <row r="325" spans="1:65" s="14" customFormat="1" ht="11.25">
      <c r="B325" s="204"/>
      <c r="C325" s="205"/>
      <c r="D325" s="187" t="s">
        <v>143</v>
      </c>
      <c r="E325" s="206" t="s">
        <v>19</v>
      </c>
      <c r="F325" s="207" t="s">
        <v>378</v>
      </c>
      <c r="G325" s="205"/>
      <c r="H325" s="206" t="s">
        <v>19</v>
      </c>
      <c r="I325" s="208"/>
      <c r="J325" s="205"/>
      <c r="K325" s="205"/>
      <c r="L325" s="209"/>
      <c r="M325" s="210"/>
      <c r="N325" s="211"/>
      <c r="O325" s="211"/>
      <c r="P325" s="211"/>
      <c r="Q325" s="211"/>
      <c r="R325" s="211"/>
      <c r="S325" s="211"/>
      <c r="T325" s="212"/>
      <c r="AT325" s="213" t="s">
        <v>143</v>
      </c>
      <c r="AU325" s="213" t="s">
        <v>81</v>
      </c>
      <c r="AV325" s="14" t="s">
        <v>79</v>
      </c>
      <c r="AW325" s="14" t="s">
        <v>33</v>
      </c>
      <c r="AX325" s="14" t="s">
        <v>71</v>
      </c>
      <c r="AY325" s="213" t="s">
        <v>127</v>
      </c>
    </row>
    <row r="326" spans="1:65" s="13" customFormat="1" ht="11.25">
      <c r="B326" s="193"/>
      <c r="C326" s="194"/>
      <c r="D326" s="187" t="s">
        <v>143</v>
      </c>
      <c r="E326" s="195" t="s">
        <v>19</v>
      </c>
      <c r="F326" s="196" t="s">
        <v>379</v>
      </c>
      <c r="G326" s="194"/>
      <c r="H326" s="197">
        <v>876</v>
      </c>
      <c r="I326" s="198"/>
      <c r="J326" s="194"/>
      <c r="K326" s="194"/>
      <c r="L326" s="199"/>
      <c r="M326" s="200"/>
      <c r="N326" s="201"/>
      <c r="O326" s="201"/>
      <c r="P326" s="201"/>
      <c r="Q326" s="201"/>
      <c r="R326" s="201"/>
      <c r="S326" s="201"/>
      <c r="T326" s="202"/>
      <c r="AT326" s="203" t="s">
        <v>143</v>
      </c>
      <c r="AU326" s="203" t="s">
        <v>81</v>
      </c>
      <c r="AV326" s="13" t="s">
        <v>81</v>
      </c>
      <c r="AW326" s="13" t="s">
        <v>33</v>
      </c>
      <c r="AX326" s="13" t="s">
        <v>71</v>
      </c>
      <c r="AY326" s="203" t="s">
        <v>127</v>
      </c>
    </row>
    <row r="327" spans="1:65" s="14" customFormat="1" ht="11.25">
      <c r="B327" s="204"/>
      <c r="C327" s="205"/>
      <c r="D327" s="187" t="s">
        <v>143</v>
      </c>
      <c r="E327" s="206" t="s">
        <v>19</v>
      </c>
      <c r="F327" s="207" t="s">
        <v>384</v>
      </c>
      <c r="G327" s="205"/>
      <c r="H327" s="206" t="s">
        <v>19</v>
      </c>
      <c r="I327" s="208"/>
      <c r="J327" s="205"/>
      <c r="K327" s="205"/>
      <c r="L327" s="209"/>
      <c r="M327" s="210"/>
      <c r="N327" s="211"/>
      <c r="O327" s="211"/>
      <c r="P327" s="211"/>
      <c r="Q327" s="211"/>
      <c r="R327" s="211"/>
      <c r="S327" s="211"/>
      <c r="T327" s="212"/>
      <c r="AT327" s="213" t="s">
        <v>143</v>
      </c>
      <c r="AU327" s="213" t="s">
        <v>81</v>
      </c>
      <c r="AV327" s="14" t="s">
        <v>79</v>
      </c>
      <c r="AW327" s="14" t="s">
        <v>33</v>
      </c>
      <c r="AX327" s="14" t="s">
        <v>71</v>
      </c>
      <c r="AY327" s="213" t="s">
        <v>127</v>
      </c>
    </row>
    <row r="328" spans="1:65" s="13" customFormat="1" ht="11.25">
      <c r="B328" s="193"/>
      <c r="C328" s="194"/>
      <c r="D328" s="187" t="s">
        <v>143</v>
      </c>
      <c r="E328" s="195" t="s">
        <v>19</v>
      </c>
      <c r="F328" s="196" t="s">
        <v>385</v>
      </c>
      <c r="G328" s="194"/>
      <c r="H328" s="197">
        <v>328</v>
      </c>
      <c r="I328" s="198"/>
      <c r="J328" s="194"/>
      <c r="K328" s="194"/>
      <c r="L328" s="199"/>
      <c r="M328" s="200"/>
      <c r="N328" s="201"/>
      <c r="O328" s="201"/>
      <c r="P328" s="201"/>
      <c r="Q328" s="201"/>
      <c r="R328" s="201"/>
      <c r="S328" s="201"/>
      <c r="T328" s="202"/>
      <c r="AT328" s="203" t="s">
        <v>143</v>
      </c>
      <c r="AU328" s="203" t="s">
        <v>81</v>
      </c>
      <c r="AV328" s="13" t="s">
        <v>81</v>
      </c>
      <c r="AW328" s="13" t="s">
        <v>33</v>
      </c>
      <c r="AX328" s="13" t="s">
        <v>71</v>
      </c>
      <c r="AY328" s="203" t="s">
        <v>127</v>
      </c>
    </row>
    <row r="329" spans="1:65" s="14" customFormat="1" ht="11.25">
      <c r="B329" s="204"/>
      <c r="C329" s="205"/>
      <c r="D329" s="187" t="s">
        <v>143</v>
      </c>
      <c r="E329" s="206" t="s">
        <v>19</v>
      </c>
      <c r="F329" s="207" t="s">
        <v>349</v>
      </c>
      <c r="G329" s="205"/>
      <c r="H329" s="206" t="s">
        <v>19</v>
      </c>
      <c r="I329" s="208"/>
      <c r="J329" s="205"/>
      <c r="K329" s="205"/>
      <c r="L329" s="209"/>
      <c r="M329" s="210"/>
      <c r="N329" s="211"/>
      <c r="O329" s="211"/>
      <c r="P329" s="211"/>
      <c r="Q329" s="211"/>
      <c r="R329" s="211"/>
      <c r="S329" s="211"/>
      <c r="T329" s="212"/>
      <c r="AT329" s="213" t="s">
        <v>143</v>
      </c>
      <c r="AU329" s="213" t="s">
        <v>81</v>
      </c>
      <c r="AV329" s="14" t="s">
        <v>79</v>
      </c>
      <c r="AW329" s="14" t="s">
        <v>33</v>
      </c>
      <c r="AX329" s="14" t="s">
        <v>71</v>
      </c>
      <c r="AY329" s="213" t="s">
        <v>127</v>
      </c>
    </row>
    <row r="330" spans="1:65" s="13" customFormat="1" ht="11.25">
      <c r="B330" s="193"/>
      <c r="C330" s="194"/>
      <c r="D330" s="187" t="s">
        <v>143</v>
      </c>
      <c r="E330" s="195" t="s">
        <v>19</v>
      </c>
      <c r="F330" s="196" t="s">
        <v>413</v>
      </c>
      <c r="G330" s="194"/>
      <c r="H330" s="197">
        <v>3100</v>
      </c>
      <c r="I330" s="198"/>
      <c r="J330" s="194"/>
      <c r="K330" s="194"/>
      <c r="L330" s="199"/>
      <c r="M330" s="200"/>
      <c r="N330" s="201"/>
      <c r="O330" s="201"/>
      <c r="P330" s="201"/>
      <c r="Q330" s="201"/>
      <c r="R330" s="201"/>
      <c r="S330" s="201"/>
      <c r="T330" s="202"/>
      <c r="AT330" s="203" t="s">
        <v>143</v>
      </c>
      <c r="AU330" s="203" t="s">
        <v>81</v>
      </c>
      <c r="AV330" s="13" t="s">
        <v>81</v>
      </c>
      <c r="AW330" s="13" t="s">
        <v>33</v>
      </c>
      <c r="AX330" s="13" t="s">
        <v>71</v>
      </c>
      <c r="AY330" s="203" t="s">
        <v>127</v>
      </c>
    </row>
    <row r="331" spans="1:65" s="15" customFormat="1" ht="11.25">
      <c r="B331" s="214"/>
      <c r="C331" s="215"/>
      <c r="D331" s="187" t="s">
        <v>143</v>
      </c>
      <c r="E331" s="216" t="s">
        <v>19</v>
      </c>
      <c r="F331" s="217" t="s">
        <v>160</v>
      </c>
      <c r="G331" s="215"/>
      <c r="H331" s="218">
        <v>4304</v>
      </c>
      <c r="I331" s="219"/>
      <c r="J331" s="215"/>
      <c r="K331" s="215"/>
      <c r="L331" s="220"/>
      <c r="M331" s="221"/>
      <c r="N331" s="222"/>
      <c r="O331" s="222"/>
      <c r="P331" s="222"/>
      <c r="Q331" s="222"/>
      <c r="R331" s="222"/>
      <c r="S331" s="222"/>
      <c r="T331" s="223"/>
      <c r="AT331" s="224" t="s">
        <v>143</v>
      </c>
      <c r="AU331" s="224" t="s">
        <v>81</v>
      </c>
      <c r="AV331" s="15" t="s">
        <v>135</v>
      </c>
      <c r="AW331" s="15" t="s">
        <v>33</v>
      </c>
      <c r="AX331" s="15" t="s">
        <v>79</v>
      </c>
      <c r="AY331" s="224" t="s">
        <v>127</v>
      </c>
    </row>
    <row r="332" spans="1:65" s="2" customFormat="1" ht="16.5" customHeight="1">
      <c r="A332" s="35"/>
      <c r="B332" s="36"/>
      <c r="C332" s="225" t="s">
        <v>414</v>
      </c>
      <c r="D332" s="225" t="s">
        <v>228</v>
      </c>
      <c r="E332" s="226" t="s">
        <v>415</v>
      </c>
      <c r="F332" s="227" t="s">
        <v>416</v>
      </c>
      <c r="G332" s="228" t="s">
        <v>133</v>
      </c>
      <c r="H332" s="229">
        <v>1204</v>
      </c>
      <c r="I332" s="230"/>
      <c r="J332" s="231">
        <f>ROUND(I332*H332,2)</f>
        <v>0</v>
      </c>
      <c r="K332" s="227" t="s">
        <v>134</v>
      </c>
      <c r="L332" s="232"/>
      <c r="M332" s="233" t="s">
        <v>19</v>
      </c>
      <c r="N332" s="234" t="s">
        <v>42</v>
      </c>
      <c r="O332" s="65"/>
      <c r="P332" s="183">
        <f>O332*H332</f>
        <v>0</v>
      </c>
      <c r="Q332" s="183">
        <v>1.2E-4</v>
      </c>
      <c r="R332" s="183">
        <f>Q332*H332</f>
        <v>0.14448</v>
      </c>
      <c r="S332" s="183">
        <v>0</v>
      </c>
      <c r="T332" s="184">
        <f>S332*H332</f>
        <v>0</v>
      </c>
      <c r="U332" s="35"/>
      <c r="V332" s="35"/>
      <c r="W332" s="35"/>
      <c r="X332" s="35"/>
      <c r="Y332" s="35"/>
      <c r="Z332" s="35"/>
      <c r="AA332" s="35"/>
      <c r="AB332" s="35"/>
      <c r="AC332" s="35"/>
      <c r="AD332" s="35"/>
      <c r="AE332" s="35"/>
      <c r="AR332" s="185" t="s">
        <v>196</v>
      </c>
      <c r="AT332" s="185" t="s">
        <v>228</v>
      </c>
      <c r="AU332" s="185" t="s">
        <v>81</v>
      </c>
      <c r="AY332" s="18" t="s">
        <v>127</v>
      </c>
      <c r="BE332" s="186">
        <f>IF(N332="základní",J332,0)</f>
        <v>0</v>
      </c>
      <c r="BF332" s="186">
        <f>IF(N332="snížená",J332,0)</f>
        <v>0</v>
      </c>
      <c r="BG332" s="186">
        <f>IF(N332="zákl. přenesená",J332,0)</f>
        <v>0</v>
      </c>
      <c r="BH332" s="186">
        <f>IF(N332="sníž. přenesená",J332,0)</f>
        <v>0</v>
      </c>
      <c r="BI332" s="186">
        <f>IF(N332="nulová",J332,0)</f>
        <v>0</v>
      </c>
      <c r="BJ332" s="18" t="s">
        <v>79</v>
      </c>
      <c r="BK332" s="186">
        <f>ROUND(I332*H332,2)</f>
        <v>0</v>
      </c>
      <c r="BL332" s="18" t="s">
        <v>135</v>
      </c>
      <c r="BM332" s="185" t="s">
        <v>417</v>
      </c>
    </row>
    <row r="333" spans="1:65" s="2" customFormat="1" ht="11.25">
      <c r="A333" s="35"/>
      <c r="B333" s="36"/>
      <c r="C333" s="37"/>
      <c r="D333" s="187" t="s">
        <v>137</v>
      </c>
      <c r="E333" s="37"/>
      <c r="F333" s="188" t="s">
        <v>416</v>
      </c>
      <c r="G333" s="37"/>
      <c r="H333" s="37"/>
      <c r="I333" s="189"/>
      <c r="J333" s="37"/>
      <c r="K333" s="37"/>
      <c r="L333" s="40"/>
      <c r="M333" s="190"/>
      <c r="N333" s="191"/>
      <c r="O333" s="65"/>
      <c r="P333" s="65"/>
      <c r="Q333" s="65"/>
      <c r="R333" s="65"/>
      <c r="S333" s="65"/>
      <c r="T333" s="66"/>
      <c r="U333" s="35"/>
      <c r="V333" s="35"/>
      <c r="W333" s="35"/>
      <c r="X333" s="35"/>
      <c r="Y333" s="35"/>
      <c r="Z333" s="35"/>
      <c r="AA333" s="35"/>
      <c r="AB333" s="35"/>
      <c r="AC333" s="35"/>
      <c r="AD333" s="35"/>
      <c r="AE333" s="35"/>
      <c r="AT333" s="18" t="s">
        <v>137</v>
      </c>
      <c r="AU333" s="18" t="s">
        <v>81</v>
      </c>
    </row>
    <row r="334" spans="1:65" s="14" customFormat="1" ht="11.25">
      <c r="B334" s="204"/>
      <c r="C334" s="205"/>
      <c r="D334" s="187" t="s">
        <v>143</v>
      </c>
      <c r="E334" s="206" t="s">
        <v>19</v>
      </c>
      <c r="F334" s="207" t="s">
        <v>378</v>
      </c>
      <c r="G334" s="205"/>
      <c r="H334" s="206" t="s">
        <v>19</v>
      </c>
      <c r="I334" s="208"/>
      <c r="J334" s="205"/>
      <c r="K334" s="205"/>
      <c r="L334" s="209"/>
      <c r="M334" s="210"/>
      <c r="N334" s="211"/>
      <c r="O334" s="211"/>
      <c r="P334" s="211"/>
      <c r="Q334" s="211"/>
      <c r="R334" s="211"/>
      <c r="S334" s="211"/>
      <c r="T334" s="212"/>
      <c r="AT334" s="213" t="s">
        <v>143</v>
      </c>
      <c r="AU334" s="213" t="s">
        <v>81</v>
      </c>
      <c r="AV334" s="14" t="s">
        <v>79</v>
      </c>
      <c r="AW334" s="14" t="s">
        <v>33</v>
      </c>
      <c r="AX334" s="14" t="s">
        <v>71</v>
      </c>
      <c r="AY334" s="213" t="s">
        <v>127</v>
      </c>
    </row>
    <row r="335" spans="1:65" s="13" customFormat="1" ht="11.25">
      <c r="B335" s="193"/>
      <c r="C335" s="194"/>
      <c r="D335" s="187" t="s">
        <v>143</v>
      </c>
      <c r="E335" s="195" t="s">
        <v>19</v>
      </c>
      <c r="F335" s="196" t="s">
        <v>379</v>
      </c>
      <c r="G335" s="194"/>
      <c r="H335" s="197">
        <v>876</v>
      </c>
      <c r="I335" s="198"/>
      <c r="J335" s="194"/>
      <c r="K335" s="194"/>
      <c r="L335" s="199"/>
      <c r="M335" s="200"/>
      <c r="N335" s="201"/>
      <c r="O335" s="201"/>
      <c r="P335" s="201"/>
      <c r="Q335" s="201"/>
      <c r="R335" s="201"/>
      <c r="S335" s="201"/>
      <c r="T335" s="202"/>
      <c r="AT335" s="203" t="s">
        <v>143</v>
      </c>
      <c r="AU335" s="203" t="s">
        <v>81</v>
      </c>
      <c r="AV335" s="13" t="s">
        <v>81</v>
      </c>
      <c r="AW335" s="13" t="s">
        <v>33</v>
      </c>
      <c r="AX335" s="13" t="s">
        <v>71</v>
      </c>
      <c r="AY335" s="203" t="s">
        <v>127</v>
      </c>
    </row>
    <row r="336" spans="1:65" s="14" customFormat="1" ht="11.25">
      <c r="B336" s="204"/>
      <c r="C336" s="205"/>
      <c r="D336" s="187" t="s">
        <v>143</v>
      </c>
      <c r="E336" s="206" t="s">
        <v>19</v>
      </c>
      <c r="F336" s="207" t="s">
        <v>384</v>
      </c>
      <c r="G336" s="205"/>
      <c r="H336" s="206" t="s">
        <v>19</v>
      </c>
      <c r="I336" s="208"/>
      <c r="J336" s="205"/>
      <c r="K336" s="205"/>
      <c r="L336" s="209"/>
      <c r="M336" s="210"/>
      <c r="N336" s="211"/>
      <c r="O336" s="211"/>
      <c r="P336" s="211"/>
      <c r="Q336" s="211"/>
      <c r="R336" s="211"/>
      <c r="S336" s="211"/>
      <c r="T336" s="212"/>
      <c r="AT336" s="213" t="s">
        <v>143</v>
      </c>
      <c r="AU336" s="213" t="s">
        <v>81</v>
      </c>
      <c r="AV336" s="14" t="s">
        <v>79</v>
      </c>
      <c r="AW336" s="14" t="s">
        <v>33</v>
      </c>
      <c r="AX336" s="14" t="s">
        <v>71</v>
      </c>
      <c r="AY336" s="213" t="s">
        <v>127</v>
      </c>
    </row>
    <row r="337" spans="1:65" s="13" customFormat="1" ht="11.25">
      <c r="B337" s="193"/>
      <c r="C337" s="194"/>
      <c r="D337" s="187" t="s">
        <v>143</v>
      </c>
      <c r="E337" s="195" t="s">
        <v>19</v>
      </c>
      <c r="F337" s="196" t="s">
        <v>385</v>
      </c>
      <c r="G337" s="194"/>
      <c r="H337" s="197">
        <v>328</v>
      </c>
      <c r="I337" s="198"/>
      <c r="J337" s="194"/>
      <c r="K337" s="194"/>
      <c r="L337" s="199"/>
      <c r="M337" s="200"/>
      <c r="N337" s="201"/>
      <c r="O337" s="201"/>
      <c r="P337" s="201"/>
      <c r="Q337" s="201"/>
      <c r="R337" s="201"/>
      <c r="S337" s="201"/>
      <c r="T337" s="202"/>
      <c r="AT337" s="203" t="s">
        <v>143</v>
      </c>
      <c r="AU337" s="203" t="s">
        <v>81</v>
      </c>
      <c r="AV337" s="13" t="s">
        <v>81</v>
      </c>
      <c r="AW337" s="13" t="s">
        <v>33</v>
      </c>
      <c r="AX337" s="13" t="s">
        <v>71</v>
      </c>
      <c r="AY337" s="203" t="s">
        <v>127</v>
      </c>
    </row>
    <row r="338" spans="1:65" s="15" customFormat="1" ht="11.25">
      <c r="B338" s="214"/>
      <c r="C338" s="215"/>
      <c r="D338" s="187" t="s">
        <v>143</v>
      </c>
      <c r="E338" s="216" t="s">
        <v>19</v>
      </c>
      <c r="F338" s="217" t="s">
        <v>160</v>
      </c>
      <c r="G338" s="215"/>
      <c r="H338" s="218">
        <v>1204</v>
      </c>
      <c r="I338" s="219"/>
      <c r="J338" s="215"/>
      <c r="K338" s="215"/>
      <c r="L338" s="220"/>
      <c r="M338" s="221"/>
      <c r="N338" s="222"/>
      <c r="O338" s="222"/>
      <c r="P338" s="222"/>
      <c r="Q338" s="222"/>
      <c r="R338" s="222"/>
      <c r="S338" s="222"/>
      <c r="T338" s="223"/>
      <c r="AT338" s="224" t="s">
        <v>143</v>
      </c>
      <c r="AU338" s="224" t="s">
        <v>81</v>
      </c>
      <c r="AV338" s="15" t="s">
        <v>135</v>
      </c>
      <c r="AW338" s="15" t="s">
        <v>33</v>
      </c>
      <c r="AX338" s="15" t="s">
        <v>79</v>
      </c>
      <c r="AY338" s="224" t="s">
        <v>127</v>
      </c>
    </row>
    <row r="339" spans="1:65" s="2" customFormat="1" ht="16.5" customHeight="1">
      <c r="A339" s="35"/>
      <c r="B339" s="36"/>
      <c r="C339" s="174" t="s">
        <v>418</v>
      </c>
      <c r="D339" s="174" t="s">
        <v>130</v>
      </c>
      <c r="E339" s="175" t="s">
        <v>419</v>
      </c>
      <c r="F339" s="176" t="s">
        <v>420</v>
      </c>
      <c r="G339" s="177" t="s">
        <v>164</v>
      </c>
      <c r="H339" s="178">
        <v>8.2000000000000003E-2</v>
      </c>
      <c r="I339" s="179"/>
      <c r="J339" s="180">
        <f>ROUND(I339*H339,2)</f>
        <v>0</v>
      </c>
      <c r="K339" s="176" t="s">
        <v>134</v>
      </c>
      <c r="L339" s="40"/>
      <c r="M339" s="181" t="s">
        <v>19</v>
      </c>
      <c r="N339" s="182" t="s">
        <v>42</v>
      </c>
      <c r="O339" s="65"/>
      <c r="P339" s="183">
        <f>O339*H339</f>
        <v>0</v>
      </c>
      <c r="Q339" s="183">
        <v>0</v>
      </c>
      <c r="R339" s="183">
        <f>Q339*H339</f>
        <v>0</v>
      </c>
      <c r="S339" s="183">
        <v>0</v>
      </c>
      <c r="T339" s="184">
        <f>S339*H339</f>
        <v>0</v>
      </c>
      <c r="U339" s="35"/>
      <c r="V339" s="35"/>
      <c r="W339" s="35"/>
      <c r="X339" s="35"/>
      <c r="Y339" s="35"/>
      <c r="Z339" s="35"/>
      <c r="AA339" s="35"/>
      <c r="AB339" s="35"/>
      <c r="AC339" s="35"/>
      <c r="AD339" s="35"/>
      <c r="AE339" s="35"/>
      <c r="AR339" s="185" t="s">
        <v>135</v>
      </c>
      <c r="AT339" s="185" t="s">
        <v>130</v>
      </c>
      <c r="AU339" s="185" t="s">
        <v>81</v>
      </c>
      <c r="AY339" s="18" t="s">
        <v>127</v>
      </c>
      <c r="BE339" s="186">
        <f>IF(N339="základní",J339,0)</f>
        <v>0</v>
      </c>
      <c r="BF339" s="186">
        <f>IF(N339="snížená",J339,0)</f>
        <v>0</v>
      </c>
      <c r="BG339" s="186">
        <f>IF(N339="zákl. přenesená",J339,0)</f>
        <v>0</v>
      </c>
      <c r="BH339" s="186">
        <f>IF(N339="sníž. přenesená",J339,0)</f>
        <v>0</v>
      </c>
      <c r="BI339" s="186">
        <f>IF(N339="nulová",J339,0)</f>
        <v>0</v>
      </c>
      <c r="BJ339" s="18" t="s">
        <v>79</v>
      </c>
      <c r="BK339" s="186">
        <f>ROUND(I339*H339,2)</f>
        <v>0</v>
      </c>
      <c r="BL339" s="18" t="s">
        <v>135</v>
      </c>
      <c r="BM339" s="185" t="s">
        <v>421</v>
      </c>
    </row>
    <row r="340" spans="1:65" s="2" customFormat="1" ht="39">
      <c r="A340" s="35"/>
      <c r="B340" s="36"/>
      <c r="C340" s="37"/>
      <c r="D340" s="187" t="s">
        <v>137</v>
      </c>
      <c r="E340" s="37"/>
      <c r="F340" s="188" t="s">
        <v>422</v>
      </c>
      <c r="G340" s="37"/>
      <c r="H340" s="37"/>
      <c r="I340" s="189"/>
      <c r="J340" s="37"/>
      <c r="K340" s="37"/>
      <c r="L340" s="40"/>
      <c r="M340" s="190"/>
      <c r="N340" s="191"/>
      <c r="O340" s="65"/>
      <c r="P340" s="65"/>
      <c r="Q340" s="65"/>
      <c r="R340" s="65"/>
      <c r="S340" s="65"/>
      <c r="T340" s="66"/>
      <c r="U340" s="35"/>
      <c r="V340" s="35"/>
      <c r="W340" s="35"/>
      <c r="X340" s="35"/>
      <c r="Y340" s="35"/>
      <c r="Z340" s="35"/>
      <c r="AA340" s="35"/>
      <c r="AB340" s="35"/>
      <c r="AC340" s="35"/>
      <c r="AD340" s="35"/>
      <c r="AE340" s="35"/>
      <c r="AT340" s="18" t="s">
        <v>137</v>
      </c>
      <c r="AU340" s="18" t="s">
        <v>81</v>
      </c>
    </row>
    <row r="341" spans="1:65" s="2" customFormat="1" ht="48.75">
      <c r="A341" s="35"/>
      <c r="B341" s="36"/>
      <c r="C341" s="37"/>
      <c r="D341" s="187" t="s">
        <v>139</v>
      </c>
      <c r="E341" s="37"/>
      <c r="F341" s="192" t="s">
        <v>423</v>
      </c>
      <c r="G341" s="37"/>
      <c r="H341" s="37"/>
      <c r="I341" s="189"/>
      <c r="J341" s="37"/>
      <c r="K341" s="37"/>
      <c r="L341" s="40"/>
      <c r="M341" s="190"/>
      <c r="N341" s="191"/>
      <c r="O341" s="65"/>
      <c r="P341" s="65"/>
      <c r="Q341" s="65"/>
      <c r="R341" s="65"/>
      <c r="S341" s="65"/>
      <c r="T341" s="66"/>
      <c r="U341" s="35"/>
      <c r="V341" s="35"/>
      <c r="W341" s="35"/>
      <c r="X341" s="35"/>
      <c r="Y341" s="35"/>
      <c r="Z341" s="35"/>
      <c r="AA341" s="35"/>
      <c r="AB341" s="35"/>
      <c r="AC341" s="35"/>
      <c r="AD341" s="35"/>
      <c r="AE341" s="35"/>
      <c r="AT341" s="18" t="s">
        <v>139</v>
      </c>
      <c r="AU341" s="18" t="s">
        <v>81</v>
      </c>
    </row>
    <row r="342" spans="1:65" s="2" customFormat="1" ht="19.5">
      <c r="A342" s="35"/>
      <c r="B342" s="36"/>
      <c r="C342" s="37"/>
      <c r="D342" s="187" t="s">
        <v>141</v>
      </c>
      <c r="E342" s="37"/>
      <c r="F342" s="192" t="s">
        <v>424</v>
      </c>
      <c r="G342" s="37"/>
      <c r="H342" s="37"/>
      <c r="I342" s="189"/>
      <c r="J342" s="37"/>
      <c r="K342" s="37"/>
      <c r="L342" s="40"/>
      <c r="M342" s="190"/>
      <c r="N342" s="191"/>
      <c r="O342" s="65"/>
      <c r="P342" s="65"/>
      <c r="Q342" s="65"/>
      <c r="R342" s="65"/>
      <c r="S342" s="65"/>
      <c r="T342" s="66"/>
      <c r="U342" s="35"/>
      <c r="V342" s="35"/>
      <c r="W342" s="35"/>
      <c r="X342" s="35"/>
      <c r="Y342" s="35"/>
      <c r="Z342" s="35"/>
      <c r="AA342" s="35"/>
      <c r="AB342" s="35"/>
      <c r="AC342" s="35"/>
      <c r="AD342" s="35"/>
      <c r="AE342" s="35"/>
      <c r="AT342" s="18" t="s">
        <v>141</v>
      </c>
      <c r="AU342" s="18" t="s">
        <v>81</v>
      </c>
    </row>
    <row r="343" spans="1:65" s="14" customFormat="1" ht="11.25">
      <c r="B343" s="204"/>
      <c r="C343" s="205"/>
      <c r="D343" s="187" t="s">
        <v>143</v>
      </c>
      <c r="E343" s="206" t="s">
        <v>19</v>
      </c>
      <c r="F343" s="207" t="s">
        <v>425</v>
      </c>
      <c r="G343" s="205"/>
      <c r="H343" s="206" t="s">
        <v>19</v>
      </c>
      <c r="I343" s="208"/>
      <c r="J343" s="205"/>
      <c r="K343" s="205"/>
      <c r="L343" s="209"/>
      <c r="M343" s="210"/>
      <c r="N343" s="211"/>
      <c r="O343" s="211"/>
      <c r="P343" s="211"/>
      <c r="Q343" s="211"/>
      <c r="R343" s="211"/>
      <c r="S343" s="211"/>
      <c r="T343" s="212"/>
      <c r="AT343" s="213" t="s">
        <v>143</v>
      </c>
      <c r="AU343" s="213" t="s">
        <v>81</v>
      </c>
      <c r="AV343" s="14" t="s">
        <v>79</v>
      </c>
      <c r="AW343" s="14" t="s">
        <v>33</v>
      </c>
      <c r="AX343" s="14" t="s">
        <v>71</v>
      </c>
      <c r="AY343" s="213" t="s">
        <v>127</v>
      </c>
    </row>
    <row r="344" spans="1:65" s="13" customFormat="1" ht="11.25">
      <c r="B344" s="193"/>
      <c r="C344" s="194"/>
      <c r="D344" s="187" t="s">
        <v>143</v>
      </c>
      <c r="E344" s="195" t="s">
        <v>19</v>
      </c>
      <c r="F344" s="196" t="s">
        <v>426</v>
      </c>
      <c r="G344" s="194"/>
      <c r="H344" s="197">
        <v>7.0999999999999994E-2</v>
      </c>
      <c r="I344" s="198"/>
      <c r="J344" s="194"/>
      <c r="K344" s="194"/>
      <c r="L344" s="199"/>
      <c r="M344" s="200"/>
      <c r="N344" s="201"/>
      <c r="O344" s="201"/>
      <c r="P344" s="201"/>
      <c r="Q344" s="201"/>
      <c r="R344" s="201"/>
      <c r="S344" s="201"/>
      <c r="T344" s="202"/>
      <c r="AT344" s="203" t="s">
        <v>143</v>
      </c>
      <c r="AU344" s="203" t="s">
        <v>81</v>
      </c>
      <c r="AV344" s="13" t="s">
        <v>81</v>
      </c>
      <c r="AW344" s="13" t="s">
        <v>33</v>
      </c>
      <c r="AX344" s="13" t="s">
        <v>71</v>
      </c>
      <c r="AY344" s="203" t="s">
        <v>127</v>
      </c>
    </row>
    <row r="345" spans="1:65" s="13" customFormat="1" ht="11.25">
      <c r="B345" s="193"/>
      <c r="C345" s="194"/>
      <c r="D345" s="187" t="s">
        <v>143</v>
      </c>
      <c r="E345" s="195" t="s">
        <v>19</v>
      </c>
      <c r="F345" s="196" t="s">
        <v>427</v>
      </c>
      <c r="G345" s="194"/>
      <c r="H345" s="197">
        <v>1.0999999999999999E-2</v>
      </c>
      <c r="I345" s="198"/>
      <c r="J345" s="194"/>
      <c r="K345" s="194"/>
      <c r="L345" s="199"/>
      <c r="M345" s="200"/>
      <c r="N345" s="201"/>
      <c r="O345" s="201"/>
      <c r="P345" s="201"/>
      <c r="Q345" s="201"/>
      <c r="R345" s="201"/>
      <c r="S345" s="201"/>
      <c r="T345" s="202"/>
      <c r="AT345" s="203" t="s">
        <v>143</v>
      </c>
      <c r="AU345" s="203" t="s">
        <v>81</v>
      </c>
      <c r="AV345" s="13" t="s">
        <v>81</v>
      </c>
      <c r="AW345" s="13" t="s">
        <v>33</v>
      </c>
      <c r="AX345" s="13" t="s">
        <v>71</v>
      </c>
      <c r="AY345" s="203" t="s">
        <v>127</v>
      </c>
    </row>
    <row r="346" spans="1:65" s="15" customFormat="1" ht="11.25">
      <c r="B346" s="214"/>
      <c r="C346" s="215"/>
      <c r="D346" s="187" t="s">
        <v>143</v>
      </c>
      <c r="E346" s="216" t="s">
        <v>19</v>
      </c>
      <c r="F346" s="217" t="s">
        <v>160</v>
      </c>
      <c r="G346" s="215"/>
      <c r="H346" s="218">
        <v>8.199999999999999E-2</v>
      </c>
      <c r="I346" s="219"/>
      <c r="J346" s="215"/>
      <c r="K346" s="215"/>
      <c r="L346" s="220"/>
      <c r="M346" s="221"/>
      <c r="N346" s="222"/>
      <c r="O346" s="222"/>
      <c r="P346" s="222"/>
      <c r="Q346" s="222"/>
      <c r="R346" s="222"/>
      <c r="S346" s="222"/>
      <c r="T346" s="223"/>
      <c r="AT346" s="224" t="s">
        <v>143</v>
      </c>
      <c r="AU346" s="224" t="s">
        <v>81</v>
      </c>
      <c r="AV346" s="15" t="s">
        <v>135</v>
      </c>
      <c r="AW346" s="15" t="s">
        <v>33</v>
      </c>
      <c r="AX346" s="15" t="s">
        <v>79</v>
      </c>
      <c r="AY346" s="224" t="s">
        <v>127</v>
      </c>
    </row>
    <row r="347" spans="1:65" s="2" customFormat="1" ht="16.5" customHeight="1">
      <c r="A347" s="35"/>
      <c r="B347" s="36"/>
      <c r="C347" s="174" t="s">
        <v>428</v>
      </c>
      <c r="D347" s="174" t="s">
        <v>130</v>
      </c>
      <c r="E347" s="175" t="s">
        <v>429</v>
      </c>
      <c r="F347" s="176" t="s">
        <v>430</v>
      </c>
      <c r="G347" s="177" t="s">
        <v>431</v>
      </c>
      <c r="H347" s="178">
        <v>106</v>
      </c>
      <c r="I347" s="179"/>
      <c r="J347" s="180">
        <f>ROUND(I347*H347,2)</f>
        <v>0</v>
      </c>
      <c r="K347" s="176" t="s">
        <v>134</v>
      </c>
      <c r="L347" s="40"/>
      <c r="M347" s="181" t="s">
        <v>19</v>
      </c>
      <c r="N347" s="182" t="s">
        <v>42</v>
      </c>
      <c r="O347" s="65"/>
      <c r="P347" s="183">
        <f>O347*H347</f>
        <v>0</v>
      </c>
      <c r="Q347" s="183">
        <v>0</v>
      </c>
      <c r="R347" s="183">
        <f>Q347*H347</f>
        <v>0</v>
      </c>
      <c r="S347" s="183">
        <v>0</v>
      </c>
      <c r="T347" s="184">
        <f>S347*H347</f>
        <v>0</v>
      </c>
      <c r="U347" s="35"/>
      <c r="V347" s="35"/>
      <c r="W347" s="35"/>
      <c r="X347" s="35"/>
      <c r="Y347" s="35"/>
      <c r="Z347" s="35"/>
      <c r="AA347" s="35"/>
      <c r="AB347" s="35"/>
      <c r="AC347" s="35"/>
      <c r="AD347" s="35"/>
      <c r="AE347" s="35"/>
      <c r="AR347" s="185" t="s">
        <v>135</v>
      </c>
      <c r="AT347" s="185" t="s">
        <v>130</v>
      </c>
      <c r="AU347" s="185" t="s">
        <v>81</v>
      </c>
      <c r="AY347" s="18" t="s">
        <v>127</v>
      </c>
      <c r="BE347" s="186">
        <f>IF(N347="základní",J347,0)</f>
        <v>0</v>
      </c>
      <c r="BF347" s="186">
        <f>IF(N347="snížená",J347,0)</f>
        <v>0</v>
      </c>
      <c r="BG347" s="186">
        <f>IF(N347="zákl. přenesená",J347,0)</f>
        <v>0</v>
      </c>
      <c r="BH347" s="186">
        <f>IF(N347="sníž. přenesená",J347,0)</f>
        <v>0</v>
      </c>
      <c r="BI347" s="186">
        <f>IF(N347="nulová",J347,0)</f>
        <v>0</v>
      </c>
      <c r="BJ347" s="18" t="s">
        <v>79</v>
      </c>
      <c r="BK347" s="186">
        <f>ROUND(I347*H347,2)</f>
        <v>0</v>
      </c>
      <c r="BL347" s="18" t="s">
        <v>135</v>
      </c>
      <c r="BM347" s="185" t="s">
        <v>432</v>
      </c>
    </row>
    <row r="348" spans="1:65" s="2" customFormat="1" ht="39">
      <c r="A348" s="35"/>
      <c r="B348" s="36"/>
      <c r="C348" s="37"/>
      <c r="D348" s="187" t="s">
        <v>137</v>
      </c>
      <c r="E348" s="37"/>
      <c r="F348" s="188" t="s">
        <v>433</v>
      </c>
      <c r="G348" s="37"/>
      <c r="H348" s="37"/>
      <c r="I348" s="189"/>
      <c r="J348" s="37"/>
      <c r="K348" s="37"/>
      <c r="L348" s="40"/>
      <c r="M348" s="190"/>
      <c r="N348" s="191"/>
      <c r="O348" s="65"/>
      <c r="P348" s="65"/>
      <c r="Q348" s="65"/>
      <c r="R348" s="65"/>
      <c r="S348" s="65"/>
      <c r="T348" s="66"/>
      <c r="U348" s="35"/>
      <c r="V348" s="35"/>
      <c r="W348" s="35"/>
      <c r="X348" s="35"/>
      <c r="Y348" s="35"/>
      <c r="Z348" s="35"/>
      <c r="AA348" s="35"/>
      <c r="AB348" s="35"/>
      <c r="AC348" s="35"/>
      <c r="AD348" s="35"/>
      <c r="AE348" s="35"/>
      <c r="AT348" s="18" t="s">
        <v>137</v>
      </c>
      <c r="AU348" s="18" t="s">
        <v>81</v>
      </c>
    </row>
    <row r="349" spans="1:65" s="2" customFormat="1" ht="39">
      <c r="A349" s="35"/>
      <c r="B349" s="36"/>
      <c r="C349" s="37"/>
      <c r="D349" s="187" t="s">
        <v>139</v>
      </c>
      <c r="E349" s="37"/>
      <c r="F349" s="192" t="s">
        <v>434</v>
      </c>
      <c r="G349" s="37"/>
      <c r="H349" s="37"/>
      <c r="I349" s="189"/>
      <c r="J349" s="37"/>
      <c r="K349" s="37"/>
      <c r="L349" s="40"/>
      <c r="M349" s="190"/>
      <c r="N349" s="191"/>
      <c r="O349" s="65"/>
      <c r="P349" s="65"/>
      <c r="Q349" s="65"/>
      <c r="R349" s="65"/>
      <c r="S349" s="65"/>
      <c r="T349" s="66"/>
      <c r="U349" s="35"/>
      <c r="V349" s="35"/>
      <c r="W349" s="35"/>
      <c r="X349" s="35"/>
      <c r="Y349" s="35"/>
      <c r="Z349" s="35"/>
      <c r="AA349" s="35"/>
      <c r="AB349" s="35"/>
      <c r="AC349" s="35"/>
      <c r="AD349" s="35"/>
      <c r="AE349" s="35"/>
      <c r="AT349" s="18" t="s">
        <v>139</v>
      </c>
      <c r="AU349" s="18" t="s">
        <v>81</v>
      </c>
    </row>
    <row r="350" spans="1:65" s="14" customFormat="1" ht="11.25">
      <c r="B350" s="204"/>
      <c r="C350" s="205"/>
      <c r="D350" s="187" t="s">
        <v>143</v>
      </c>
      <c r="E350" s="206" t="s">
        <v>19</v>
      </c>
      <c r="F350" s="207" t="s">
        <v>435</v>
      </c>
      <c r="G350" s="205"/>
      <c r="H350" s="206" t="s">
        <v>19</v>
      </c>
      <c r="I350" s="208"/>
      <c r="J350" s="205"/>
      <c r="K350" s="205"/>
      <c r="L350" s="209"/>
      <c r="M350" s="210"/>
      <c r="N350" s="211"/>
      <c r="O350" s="211"/>
      <c r="P350" s="211"/>
      <c r="Q350" s="211"/>
      <c r="R350" s="211"/>
      <c r="S350" s="211"/>
      <c r="T350" s="212"/>
      <c r="AT350" s="213" t="s">
        <v>143</v>
      </c>
      <c r="AU350" s="213" t="s">
        <v>81</v>
      </c>
      <c r="AV350" s="14" t="s">
        <v>79</v>
      </c>
      <c r="AW350" s="14" t="s">
        <v>33</v>
      </c>
      <c r="AX350" s="14" t="s">
        <v>71</v>
      </c>
      <c r="AY350" s="213" t="s">
        <v>127</v>
      </c>
    </row>
    <row r="351" spans="1:65" s="13" customFormat="1" ht="11.25">
      <c r="B351" s="193"/>
      <c r="C351" s="194"/>
      <c r="D351" s="187" t="s">
        <v>143</v>
      </c>
      <c r="E351" s="195" t="s">
        <v>19</v>
      </c>
      <c r="F351" s="196" t="s">
        <v>436</v>
      </c>
      <c r="G351" s="194"/>
      <c r="H351" s="197">
        <v>106</v>
      </c>
      <c r="I351" s="198"/>
      <c r="J351" s="194"/>
      <c r="K351" s="194"/>
      <c r="L351" s="199"/>
      <c r="M351" s="200"/>
      <c r="N351" s="201"/>
      <c r="O351" s="201"/>
      <c r="P351" s="201"/>
      <c r="Q351" s="201"/>
      <c r="R351" s="201"/>
      <c r="S351" s="201"/>
      <c r="T351" s="202"/>
      <c r="AT351" s="203" t="s">
        <v>143</v>
      </c>
      <c r="AU351" s="203" t="s">
        <v>81</v>
      </c>
      <c r="AV351" s="13" t="s">
        <v>81</v>
      </c>
      <c r="AW351" s="13" t="s">
        <v>33</v>
      </c>
      <c r="AX351" s="13" t="s">
        <v>79</v>
      </c>
      <c r="AY351" s="203" t="s">
        <v>127</v>
      </c>
    </row>
    <row r="352" spans="1:65" s="2" customFormat="1" ht="16.5" customHeight="1">
      <c r="A352" s="35"/>
      <c r="B352" s="36"/>
      <c r="C352" s="174" t="s">
        <v>437</v>
      </c>
      <c r="D352" s="174" t="s">
        <v>130</v>
      </c>
      <c r="E352" s="175" t="s">
        <v>438</v>
      </c>
      <c r="F352" s="176" t="s">
        <v>439</v>
      </c>
      <c r="G352" s="177" t="s">
        <v>431</v>
      </c>
      <c r="H352" s="178">
        <v>10</v>
      </c>
      <c r="I352" s="179"/>
      <c r="J352" s="180">
        <f>ROUND(I352*H352,2)</f>
        <v>0</v>
      </c>
      <c r="K352" s="176" t="s">
        <v>134</v>
      </c>
      <c r="L352" s="40"/>
      <c r="M352" s="181" t="s">
        <v>19</v>
      </c>
      <c r="N352" s="182" t="s">
        <v>42</v>
      </c>
      <c r="O352" s="65"/>
      <c r="P352" s="183">
        <f>O352*H352</f>
        <v>0</v>
      </c>
      <c r="Q352" s="183">
        <v>0</v>
      </c>
      <c r="R352" s="183">
        <f>Q352*H352</f>
        <v>0</v>
      </c>
      <c r="S352" s="183">
        <v>0</v>
      </c>
      <c r="T352" s="184">
        <f>S352*H352</f>
        <v>0</v>
      </c>
      <c r="U352" s="35"/>
      <c r="V352" s="35"/>
      <c r="W352" s="35"/>
      <c r="X352" s="35"/>
      <c r="Y352" s="35"/>
      <c r="Z352" s="35"/>
      <c r="AA352" s="35"/>
      <c r="AB352" s="35"/>
      <c r="AC352" s="35"/>
      <c r="AD352" s="35"/>
      <c r="AE352" s="35"/>
      <c r="AR352" s="185" t="s">
        <v>135</v>
      </c>
      <c r="AT352" s="185" t="s">
        <v>130</v>
      </c>
      <c r="AU352" s="185" t="s">
        <v>81</v>
      </c>
      <c r="AY352" s="18" t="s">
        <v>127</v>
      </c>
      <c r="BE352" s="186">
        <f>IF(N352="základní",J352,0)</f>
        <v>0</v>
      </c>
      <c r="BF352" s="186">
        <f>IF(N352="snížená",J352,0)</f>
        <v>0</v>
      </c>
      <c r="BG352" s="186">
        <f>IF(N352="zákl. přenesená",J352,0)</f>
        <v>0</v>
      </c>
      <c r="BH352" s="186">
        <f>IF(N352="sníž. přenesená",J352,0)</f>
        <v>0</v>
      </c>
      <c r="BI352" s="186">
        <f>IF(N352="nulová",J352,0)</f>
        <v>0</v>
      </c>
      <c r="BJ352" s="18" t="s">
        <v>79</v>
      </c>
      <c r="BK352" s="186">
        <f>ROUND(I352*H352,2)</f>
        <v>0</v>
      </c>
      <c r="BL352" s="18" t="s">
        <v>135</v>
      </c>
      <c r="BM352" s="185" t="s">
        <v>440</v>
      </c>
    </row>
    <row r="353" spans="1:65" s="2" customFormat="1" ht="39">
      <c r="A353" s="35"/>
      <c r="B353" s="36"/>
      <c r="C353" s="37"/>
      <c r="D353" s="187" t="s">
        <v>137</v>
      </c>
      <c r="E353" s="37"/>
      <c r="F353" s="188" t="s">
        <v>441</v>
      </c>
      <c r="G353" s="37"/>
      <c r="H353" s="37"/>
      <c r="I353" s="189"/>
      <c r="J353" s="37"/>
      <c r="K353" s="37"/>
      <c r="L353" s="40"/>
      <c r="M353" s="190"/>
      <c r="N353" s="191"/>
      <c r="O353" s="65"/>
      <c r="P353" s="65"/>
      <c r="Q353" s="65"/>
      <c r="R353" s="65"/>
      <c r="S353" s="65"/>
      <c r="T353" s="66"/>
      <c r="U353" s="35"/>
      <c r="V353" s="35"/>
      <c r="W353" s="35"/>
      <c r="X353" s="35"/>
      <c r="Y353" s="35"/>
      <c r="Z353" s="35"/>
      <c r="AA353" s="35"/>
      <c r="AB353" s="35"/>
      <c r="AC353" s="35"/>
      <c r="AD353" s="35"/>
      <c r="AE353" s="35"/>
      <c r="AT353" s="18" t="s">
        <v>137</v>
      </c>
      <c r="AU353" s="18" t="s">
        <v>81</v>
      </c>
    </row>
    <row r="354" spans="1:65" s="2" customFormat="1" ht="39">
      <c r="A354" s="35"/>
      <c r="B354" s="36"/>
      <c r="C354" s="37"/>
      <c r="D354" s="187" t="s">
        <v>139</v>
      </c>
      <c r="E354" s="37"/>
      <c r="F354" s="192" t="s">
        <v>434</v>
      </c>
      <c r="G354" s="37"/>
      <c r="H354" s="37"/>
      <c r="I354" s="189"/>
      <c r="J354" s="37"/>
      <c r="K354" s="37"/>
      <c r="L354" s="40"/>
      <c r="M354" s="190"/>
      <c r="N354" s="191"/>
      <c r="O354" s="65"/>
      <c r="P354" s="65"/>
      <c r="Q354" s="65"/>
      <c r="R354" s="65"/>
      <c r="S354" s="65"/>
      <c r="T354" s="66"/>
      <c r="U354" s="35"/>
      <c r="V354" s="35"/>
      <c r="W354" s="35"/>
      <c r="X354" s="35"/>
      <c r="Y354" s="35"/>
      <c r="Z354" s="35"/>
      <c r="AA354" s="35"/>
      <c r="AB354" s="35"/>
      <c r="AC354" s="35"/>
      <c r="AD354" s="35"/>
      <c r="AE354" s="35"/>
      <c r="AT354" s="18" t="s">
        <v>139</v>
      </c>
      <c r="AU354" s="18" t="s">
        <v>81</v>
      </c>
    </row>
    <row r="355" spans="1:65" s="14" customFormat="1" ht="11.25">
      <c r="B355" s="204"/>
      <c r="C355" s="205"/>
      <c r="D355" s="187" t="s">
        <v>143</v>
      </c>
      <c r="E355" s="206" t="s">
        <v>19</v>
      </c>
      <c r="F355" s="207" t="s">
        <v>442</v>
      </c>
      <c r="G355" s="205"/>
      <c r="H355" s="206" t="s">
        <v>19</v>
      </c>
      <c r="I355" s="208"/>
      <c r="J355" s="205"/>
      <c r="K355" s="205"/>
      <c r="L355" s="209"/>
      <c r="M355" s="210"/>
      <c r="N355" s="211"/>
      <c r="O355" s="211"/>
      <c r="P355" s="211"/>
      <c r="Q355" s="211"/>
      <c r="R355" s="211"/>
      <c r="S355" s="211"/>
      <c r="T355" s="212"/>
      <c r="AT355" s="213" t="s">
        <v>143</v>
      </c>
      <c r="AU355" s="213" t="s">
        <v>81</v>
      </c>
      <c r="AV355" s="14" t="s">
        <v>79</v>
      </c>
      <c r="AW355" s="14" t="s">
        <v>33</v>
      </c>
      <c r="AX355" s="14" t="s">
        <v>71</v>
      </c>
      <c r="AY355" s="213" t="s">
        <v>127</v>
      </c>
    </row>
    <row r="356" spans="1:65" s="13" customFormat="1" ht="11.25">
      <c r="B356" s="193"/>
      <c r="C356" s="194"/>
      <c r="D356" s="187" t="s">
        <v>143</v>
      </c>
      <c r="E356" s="195" t="s">
        <v>19</v>
      </c>
      <c r="F356" s="196" t="s">
        <v>212</v>
      </c>
      <c r="G356" s="194"/>
      <c r="H356" s="197">
        <v>10</v>
      </c>
      <c r="I356" s="198"/>
      <c r="J356" s="194"/>
      <c r="K356" s="194"/>
      <c r="L356" s="199"/>
      <c r="M356" s="200"/>
      <c r="N356" s="201"/>
      <c r="O356" s="201"/>
      <c r="P356" s="201"/>
      <c r="Q356" s="201"/>
      <c r="R356" s="201"/>
      <c r="S356" s="201"/>
      <c r="T356" s="202"/>
      <c r="AT356" s="203" t="s">
        <v>143</v>
      </c>
      <c r="AU356" s="203" t="s">
        <v>81</v>
      </c>
      <c r="AV356" s="13" t="s">
        <v>81</v>
      </c>
      <c r="AW356" s="13" t="s">
        <v>33</v>
      </c>
      <c r="AX356" s="13" t="s">
        <v>79</v>
      </c>
      <c r="AY356" s="203" t="s">
        <v>127</v>
      </c>
    </row>
    <row r="357" spans="1:65" s="2" customFormat="1" ht="16.5" customHeight="1">
      <c r="A357" s="35"/>
      <c r="B357" s="36"/>
      <c r="C357" s="174" t="s">
        <v>443</v>
      </c>
      <c r="D357" s="174" t="s">
        <v>130</v>
      </c>
      <c r="E357" s="175" t="s">
        <v>444</v>
      </c>
      <c r="F357" s="176" t="s">
        <v>445</v>
      </c>
      <c r="G357" s="177" t="s">
        <v>431</v>
      </c>
      <c r="H357" s="178">
        <v>10</v>
      </c>
      <c r="I357" s="179"/>
      <c r="J357" s="180">
        <f>ROUND(I357*H357,2)</f>
        <v>0</v>
      </c>
      <c r="K357" s="176" t="s">
        <v>134</v>
      </c>
      <c r="L357" s="40"/>
      <c r="M357" s="181" t="s">
        <v>19</v>
      </c>
      <c r="N357" s="182" t="s">
        <v>42</v>
      </c>
      <c r="O357" s="65"/>
      <c r="P357" s="183">
        <f>O357*H357</f>
        <v>0</v>
      </c>
      <c r="Q357" s="183">
        <v>0</v>
      </c>
      <c r="R357" s="183">
        <f>Q357*H357</f>
        <v>0</v>
      </c>
      <c r="S357" s="183">
        <v>0</v>
      </c>
      <c r="T357" s="184">
        <f>S357*H357</f>
        <v>0</v>
      </c>
      <c r="U357" s="35"/>
      <c r="V357" s="35"/>
      <c r="W357" s="35"/>
      <c r="X357" s="35"/>
      <c r="Y357" s="35"/>
      <c r="Z357" s="35"/>
      <c r="AA357" s="35"/>
      <c r="AB357" s="35"/>
      <c r="AC357" s="35"/>
      <c r="AD357" s="35"/>
      <c r="AE357" s="35"/>
      <c r="AR357" s="185" t="s">
        <v>135</v>
      </c>
      <c r="AT357" s="185" t="s">
        <v>130</v>
      </c>
      <c r="AU357" s="185" t="s">
        <v>81</v>
      </c>
      <c r="AY357" s="18" t="s">
        <v>127</v>
      </c>
      <c r="BE357" s="186">
        <f>IF(N357="základní",J357,0)</f>
        <v>0</v>
      </c>
      <c r="BF357" s="186">
        <f>IF(N357="snížená",J357,0)</f>
        <v>0</v>
      </c>
      <c r="BG357" s="186">
        <f>IF(N357="zákl. přenesená",J357,0)</f>
        <v>0</v>
      </c>
      <c r="BH357" s="186">
        <f>IF(N357="sníž. přenesená",J357,0)</f>
        <v>0</v>
      </c>
      <c r="BI357" s="186">
        <f>IF(N357="nulová",J357,0)</f>
        <v>0</v>
      </c>
      <c r="BJ357" s="18" t="s">
        <v>79</v>
      </c>
      <c r="BK357" s="186">
        <f>ROUND(I357*H357,2)</f>
        <v>0</v>
      </c>
      <c r="BL357" s="18" t="s">
        <v>135</v>
      </c>
      <c r="BM357" s="185" t="s">
        <v>446</v>
      </c>
    </row>
    <row r="358" spans="1:65" s="2" customFormat="1" ht="29.25">
      <c r="A358" s="35"/>
      <c r="B358" s="36"/>
      <c r="C358" s="37"/>
      <c r="D358" s="187" t="s">
        <v>137</v>
      </c>
      <c r="E358" s="37"/>
      <c r="F358" s="188" t="s">
        <v>447</v>
      </c>
      <c r="G358" s="37"/>
      <c r="H358" s="37"/>
      <c r="I358" s="189"/>
      <c r="J358" s="37"/>
      <c r="K358" s="37"/>
      <c r="L358" s="40"/>
      <c r="M358" s="190"/>
      <c r="N358" s="191"/>
      <c r="O358" s="65"/>
      <c r="P358" s="65"/>
      <c r="Q358" s="65"/>
      <c r="R358" s="65"/>
      <c r="S358" s="65"/>
      <c r="T358" s="66"/>
      <c r="U358" s="35"/>
      <c r="V358" s="35"/>
      <c r="W358" s="35"/>
      <c r="X358" s="35"/>
      <c r="Y358" s="35"/>
      <c r="Z358" s="35"/>
      <c r="AA358" s="35"/>
      <c r="AB358" s="35"/>
      <c r="AC358" s="35"/>
      <c r="AD358" s="35"/>
      <c r="AE358" s="35"/>
      <c r="AT358" s="18" t="s">
        <v>137</v>
      </c>
      <c r="AU358" s="18" t="s">
        <v>81</v>
      </c>
    </row>
    <row r="359" spans="1:65" s="2" customFormat="1" ht="39">
      <c r="A359" s="35"/>
      <c r="B359" s="36"/>
      <c r="C359" s="37"/>
      <c r="D359" s="187" t="s">
        <v>139</v>
      </c>
      <c r="E359" s="37"/>
      <c r="F359" s="192" t="s">
        <v>448</v>
      </c>
      <c r="G359" s="37"/>
      <c r="H359" s="37"/>
      <c r="I359" s="189"/>
      <c r="J359" s="37"/>
      <c r="K359" s="37"/>
      <c r="L359" s="40"/>
      <c r="M359" s="190"/>
      <c r="N359" s="191"/>
      <c r="O359" s="65"/>
      <c r="P359" s="65"/>
      <c r="Q359" s="65"/>
      <c r="R359" s="65"/>
      <c r="S359" s="65"/>
      <c r="T359" s="66"/>
      <c r="U359" s="35"/>
      <c r="V359" s="35"/>
      <c r="W359" s="35"/>
      <c r="X359" s="35"/>
      <c r="Y359" s="35"/>
      <c r="Z359" s="35"/>
      <c r="AA359" s="35"/>
      <c r="AB359" s="35"/>
      <c r="AC359" s="35"/>
      <c r="AD359" s="35"/>
      <c r="AE359" s="35"/>
      <c r="AT359" s="18" t="s">
        <v>139</v>
      </c>
      <c r="AU359" s="18" t="s">
        <v>81</v>
      </c>
    </row>
    <row r="360" spans="1:65" s="2" customFormat="1" ht="21.75" customHeight="1">
      <c r="A360" s="35"/>
      <c r="B360" s="36"/>
      <c r="C360" s="174" t="s">
        <v>449</v>
      </c>
      <c r="D360" s="174" t="s">
        <v>130</v>
      </c>
      <c r="E360" s="175" t="s">
        <v>450</v>
      </c>
      <c r="F360" s="176" t="s">
        <v>451</v>
      </c>
      <c r="G360" s="177" t="s">
        <v>182</v>
      </c>
      <c r="H360" s="178">
        <v>981.10400000000004</v>
      </c>
      <c r="I360" s="179"/>
      <c r="J360" s="180">
        <f>ROUND(I360*H360,2)</f>
        <v>0</v>
      </c>
      <c r="K360" s="176" t="s">
        <v>134</v>
      </c>
      <c r="L360" s="40"/>
      <c r="M360" s="181" t="s">
        <v>19</v>
      </c>
      <c r="N360" s="182" t="s">
        <v>42</v>
      </c>
      <c r="O360" s="65"/>
      <c r="P360" s="183">
        <f>O360*H360</f>
        <v>0</v>
      </c>
      <c r="Q360" s="183">
        <v>0</v>
      </c>
      <c r="R360" s="183">
        <f>Q360*H360</f>
        <v>0</v>
      </c>
      <c r="S360" s="183">
        <v>0</v>
      </c>
      <c r="T360" s="184">
        <f>S360*H360</f>
        <v>0</v>
      </c>
      <c r="U360" s="35"/>
      <c r="V360" s="35"/>
      <c r="W360" s="35"/>
      <c r="X360" s="35"/>
      <c r="Y360" s="35"/>
      <c r="Z360" s="35"/>
      <c r="AA360" s="35"/>
      <c r="AB360" s="35"/>
      <c r="AC360" s="35"/>
      <c r="AD360" s="35"/>
      <c r="AE360" s="35"/>
      <c r="AR360" s="185" t="s">
        <v>135</v>
      </c>
      <c r="AT360" s="185" t="s">
        <v>130</v>
      </c>
      <c r="AU360" s="185" t="s">
        <v>81</v>
      </c>
      <c r="AY360" s="18" t="s">
        <v>127</v>
      </c>
      <c r="BE360" s="186">
        <f>IF(N360="základní",J360,0)</f>
        <v>0</v>
      </c>
      <c r="BF360" s="186">
        <f>IF(N360="snížená",J360,0)</f>
        <v>0</v>
      </c>
      <c r="BG360" s="186">
        <f>IF(N360="zákl. přenesená",J360,0)</f>
        <v>0</v>
      </c>
      <c r="BH360" s="186">
        <f>IF(N360="sníž. přenesená",J360,0)</f>
        <v>0</v>
      </c>
      <c r="BI360" s="186">
        <f>IF(N360="nulová",J360,0)</f>
        <v>0</v>
      </c>
      <c r="BJ360" s="18" t="s">
        <v>79</v>
      </c>
      <c r="BK360" s="186">
        <f>ROUND(I360*H360,2)</f>
        <v>0</v>
      </c>
      <c r="BL360" s="18" t="s">
        <v>135</v>
      </c>
      <c r="BM360" s="185" t="s">
        <v>452</v>
      </c>
    </row>
    <row r="361" spans="1:65" s="2" customFormat="1" ht="29.25">
      <c r="A361" s="35"/>
      <c r="B361" s="36"/>
      <c r="C361" s="37"/>
      <c r="D361" s="187" t="s">
        <v>137</v>
      </c>
      <c r="E361" s="37"/>
      <c r="F361" s="188" t="s">
        <v>453</v>
      </c>
      <c r="G361" s="37"/>
      <c r="H361" s="37"/>
      <c r="I361" s="189"/>
      <c r="J361" s="37"/>
      <c r="K361" s="37"/>
      <c r="L361" s="40"/>
      <c r="M361" s="190"/>
      <c r="N361" s="191"/>
      <c r="O361" s="65"/>
      <c r="P361" s="65"/>
      <c r="Q361" s="65"/>
      <c r="R361" s="65"/>
      <c r="S361" s="65"/>
      <c r="T361" s="66"/>
      <c r="U361" s="35"/>
      <c r="V361" s="35"/>
      <c r="W361" s="35"/>
      <c r="X361" s="35"/>
      <c r="Y361" s="35"/>
      <c r="Z361" s="35"/>
      <c r="AA361" s="35"/>
      <c r="AB361" s="35"/>
      <c r="AC361" s="35"/>
      <c r="AD361" s="35"/>
      <c r="AE361" s="35"/>
      <c r="AT361" s="18" t="s">
        <v>137</v>
      </c>
      <c r="AU361" s="18" t="s">
        <v>81</v>
      </c>
    </row>
    <row r="362" spans="1:65" s="2" customFormat="1" ht="39">
      <c r="A362" s="35"/>
      <c r="B362" s="36"/>
      <c r="C362" s="37"/>
      <c r="D362" s="187" t="s">
        <v>139</v>
      </c>
      <c r="E362" s="37"/>
      <c r="F362" s="192" t="s">
        <v>454</v>
      </c>
      <c r="G362" s="37"/>
      <c r="H362" s="37"/>
      <c r="I362" s="189"/>
      <c r="J362" s="37"/>
      <c r="K362" s="37"/>
      <c r="L362" s="40"/>
      <c r="M362" s="190"/>
      <c r="N362" s="191"/>
      <c r="O362" s="65"/>
      <c r="P362" s="65"/>
      <c r="Q362" s="65"/>
      <c r="R362" s="65"/>
      <c r="S362" s="65"/>
      <c r="T362" s="66"/>
      <c r="U362" s="35"/>
      <c r="V362" s="35"/>
      <c r="W362" s="35"/>
      <c r="X362" s="35"/>
      <c r="Y362" s="35"/>
      <c r="Z362" s="35"/>
      <c r="AA362" s="35"/>
      <c r="AB362" s="35"/>
      <c r="AC362" s="35"/>
      <c r="AD362" s="35"/>
      <c r="AE362" s="35"/>
      <c r="AT362" s="18" t="s">
        <v>139</v>
      </c>
      <c r="AU362" s="18" t="s">
        <v>81</v>
      </c>
    </row>
    <row r="363" spans="1:65" s="2" customFormat="1" ht="19.5">
      <c r="A363" s="35"/>
      <c r="B363" s="36"/>
      <c r="C363" s="37"/>
      <c r="D363" s="187" t="s">
        <v>141</v>
      </c>
      <c r="E363" s="37"/>
      <c r="F363" s="192" t="s">
        <v>455</v>
      </c>
      <c r="G363" s="37"/>
      <c r="H363" s="37"/>
      <c r="I363" s="189"/>
      <c r="J363" s="37"/>
      <c r="K363" s="37"/>
      <c r="L363" s="40"/>
      <c r="M363" s="190"/>
      <c r="N363" s="191"/>
      <c r="O363" s="65"/>
      <c r="P363" s="65"/>
      <c r="Q363" s="65"/>
      <c r="R363" s="65"/>
      <c r="S363" s="65"/>
      <c r="T363" s="66"/>
      <c r="U363" s="35"/>
      <c r="V363" s="35"/>
      <c r="W363" s="35"/>
      <c r="X363" s="35"/>
      <c r="Y363" s="35"/>
      <c r="Z363" s="35"/>
      <c r="AA363" s="35"/>
      <c r="AB363" s="35"/>
      <c r="AC363" s="35"/>
      <c r="AD363" s="35"/>
      <c r="AE363" s="35"/>
      <c r="AT363" s="18" t="s">
        <v>141</v>
      </c>
      <c r="AU363" s="18" t="s">
        <v>81</v>
      </c>
    </row>
    <row r="364" spans="1:65" s="14" customFormat="1" ht="11.25">
      <c r="B364" s="204"/>
      <c r="C364" s="205"/>
      <c r="D364" s="187" t="s">
        <v>143</v>
      </c>
      <c r="E364" s="206" t="s">
        <v>19</v>
      </c>
      <c r="F364" s="207" t="s">
        <v>202</v>
      </c>
      <c r="G364" s="205"/>
      <c r="H364" s="206" t="s">
        <v>19</v>
      </c>
      <c r="I364" s="208"/>
      <c r="J364" s="205"/>
      <c r="K364" s="205"/>
      <c r="L364" s="209"/>
      <c r="M364" s="210"/>
      <c r="N364" s="211"/>
      <c r="O364" s="211"/>
      <c r="P364" s="211"/>
      <c r="Q364" s="211"/>
      <c r="R364" s="211"/>
      <c r="S364" s="211"/>
      <c r="T364" s="212"/>
      <c r="AT364" s="213" t="s">
        <v>143</v>
      </c>
      <c r="AU364" s="213" t="s">
        <v>81</v>
      </c>
      <c r="AV364" s="14" t="s">
        <v>79</v>
      </c>
      <c r="AW364" s="14" t="s">
        <v>33</v>
      </c>
      <c r="AX364" s="14" t="s">
        <v>71</v>
      </c>
      <c r="AY364" s="213" t="s">
        <v>127</v>
      </c>
    </row>
    <row r="365" spans="1:65" s="13" customFormat="1" ht="11.25">
      <c r="B365" s="193"/>
      <c r="C365" s="194"/>
      <c r="D365" s="187" t="s">
        <v>143</v>
      </c>
      <c r="E365" s="195" t="s">
        <v>19</v>
      </c>
      <c r="F365" s="196" t="s">
        <v>456</v>
      </c>
      <c r="G365" s="194"/>
      <c r="H365" s="197">
        <v>981.10400000000004</v>
      </c>
      <c r="I365" s="198"/>
      <c r="J365" s="194"/>
      <c r="K365" s="194"/>
      <c r="L365" s="199"/>
      <c r="M365" s="200"/>
      <c r="N365" s="201"/>
      <c r="O365" s="201"/>
      <c r="P365" s="201"/>
      <c r="Q365" s="201"/>
      <c r="R365" s="201"/>
      <c r="S365" s="201"/>
      <c r="T365" s="202"/>
      <c r="AT365" s="203" t="s">
        <v>143</v>
      </c>
      <c r="AU365" s="203" t="s">
        <v>81</v>
      </c>
      <c r="AV365" s="13" t="s">
        <v>81</v>
      </c>
      <c r="AW365" s="13" t="s">
        <v>33</v>
      </c>
      <c r="AX365" s="13" t="s">
        <v>79</v>
      </c>
      <c r="AY365" s="203" t="s">
        <v>127</v>
      </c>
    </row>
    <row r="366" spans="1:65" s="2" customFormat="1" ht="21.75" customHeight="1">
      <c r="A366" s="35"/>
      <c r="B366" s="36"/>
      <c r="C366" s="174" t="s">
        <v>457</v>
      </c>
      <c r="D366" s="174" t="s">
        <v>130</v>
      </c>
      <c r="E366" s="175" t="s">
        <v>458</v>
      </c>
      <c r="F366" s="176" t="s">
        <v>459</v>
      </c>
      <c r="G366" s="177" t="s">
        <v>182</v>
      </c>
      <c r="H366" s="178">
        <v>471.83</v>
      </c>
      <c r="I366" s="179"/>
      <c r="J366" s="180">
        <f>ROUND(I366*H366,2)</f>
        <v>0</v>
      </c>
      <c r="K366" s="176" t="s">
        <v>134</v>
      </c>
      <c r="L366" s="40"/>
      <c r="M366" s="181" t="s">
        <v>19</v>
      </c>
      <c r="N366" s="182" t="s">
        <v>42</v>
      </c>
      <c r="O366" s="65"/>
      <c r="P366" s="183">
        <f>O366*H366</f>
        <v>0</v>
      </c>
      <c r="Q366" s="183">
        <v>0</v>
      </c>
      <c r="R366" s="183">
        <f>Q366*H366</f>
        <v>0</v>
      </c>
      <c r="S366" s="183">
        <v>0</v>
      </c>
      <c r="T366" s="184">
        <f>S366*H366</f>
        <v>0</v>
      </c>
      <c r="U366" s="35"/>
      <c r="V366" s="35"/>
      <c r="W366" s="35"/>
      <c r="X366" s="35"/>
      <c r="Y366" s="35"/>
      <c r="Z366" s="35"/>
      <c r="AA366" s="35"/>
      <c r="AB366" s="35"/>
      <c r="AC366" s="35"/>
      <c r="AD366" s="35"/>
      <c r="AE366" s="35"/>
      <c r="AR366" s="185" t="s">
        <v>135</v>
      </c>
      <c r="AT366" s="185" t="s">
        <v>130</v>
      </c>
      <c r="AU366" s="185" t="s">
        <v>81</v>
      </c>
      <c r="AY366" s="18" t="s">
        <v>127</v>
      </c>
      <c r="BE366" s="186">
        <f>IF(N366="základní",J366,0)</f>
        <v>0</v>
      </c>
      <c r="BF366" s="186">
        <f>IF(N366="snížená",J366,0)</f>
        <v>0</v>
      </c>
      <c r="BG366" s="186">
        <f>IF(N366="zákl. přenesená",J366,0)</f>
        <v>0</v>
      </c>
      <c r="BH366" s="186">
        <f>IF(N366="sníž. přenesená",J366,0)</f>
        <v>0</v>
      </c>
      <c r="BI366" s="186">
        <f>IF(N366="nulová",J366,0)</f>
        <v>0</v>
      </c>
      <c r="BJ366" s="18" t="s">
        <v>79</v>
      </c>
      <c r="BK366" s="186">
        <f>ROUND(I366*H366,2)</f>
        <v>0</v>
      </c>
      <c r="BL366" s="18" t="s">
        <v>135</v>
      </c>
      <c r="BM366" s="185" t="s">
        <v>460</v>
      </c>
    </row>
    <row r="367" spans="1:65" s="2" customFormat="1" ht="29.25">
      <c r="A367" s="35"/>
      <c r="B367" s="36"/>
      <c r="C367" s="37"/>
      <c r="D367" s="187" t="s">
        <v>137</v>
      </c>
      <c r="E367" s="37"/>
      <c r="F367" s="188" t="s">
        <v>461</v>
      </c>
      <c r="G367" s="37"/>
      <c r="H367" s="37"/>
      <c r="I367" s="189"/>
      <c r="J367" s="37"/>
      <c r="K367" s="37"/>
      <c r="L367" s="40"/>
      <c r="M367" s="190"/>
      <c r="N367" s="191"/>
      <c r="O367" s="65"/>
      <c r="P367" s="65"/>
      <c r="Q367" s="65"/>
      <c r="R367" s="65"/>
      <c r="S367" s="65"/>
      <c r="T367" s="66"/>
      <c r="U367" s="35"/>
      <c r="V367" s="35"/>
      <c r="W367" s="35"/>
      <c r="X367" s="35"/>
      <c r="Y367" s="35"/>
      <c r="Z367" s="35"/>
      <c r="AA367" s="35"/>
      <c r="AB367" s="35"/>
      <c r="AC367" s="35"/>
      <c r="AD367" s="35"/>
      <c r="AE367" s="35"/>
      <c r="AT367" s="18" t="s">
        <v>137</v>
      </c>
      <c r="AU367" s="18" t="s">
        <v>81</v>
      </c>
    </row>
    <row r="368" spans="1:65" s="2" customFormat="1" ht="39">
      <c r="A368" s="35"/>
      <c r="B368" s="36"/>
      <c r="C368" s="37"/>
      <c r="D368" s="187" t="s">
        <v>139</v>
      </c>
      <c r="E368" s="37"/>
      <c r="F368" s="192" t="s">
        <v>454</v>
      </c>
      <c r="G368" s="37"/>
      <c r="H368" s="37"/>
      <c r="I368" s="189"/>
      <c r="J368" s="37"/>
      <c r="K368" s="37"/>
      <c r="L368" s="40"/>
      <c r="M368" s="190"/>
      <c r="N368" s="191"/>
      <c r="O368" s="65"/>
      <c r="P368" s="65"/>
      <c r="Q368" s="65"/>
      <c r="R368" s="65"/>
      <c r="S368" s="65"/>
      <c r="T368" s="66"/>
      <c r="U368" s="35"/>
      <c r="V368" s="35"/>
      <c r="W368" s="35"/>
      <c r="X368" s="35"/>
      <c r="Y368" s="35"/>
      <c r="Z368" s="35"/>
      <c r="AA368" s="35"/>
      <c r="AB368" s="35"/>
      <c r="AC368" s="35"/>
      <c r="AD368" s="35"/>
      <c r="AE368" s="35"/>
      <c r="AT368" s="18" t="s">
        <v>139</v>
      </c>
      <c r="AU368" s="18" t="s">
        <v>81</v>
      </c>
    </row>
    <row r="369" spans="1:65" s="2" customFormat="1" ht="19.5">
      <c r="A369" s="35"/>
      <c r="B369" s="36"/>
      <c r="C369" s="37"/>
      <c r="D369" s="187" t="s">
        <v>141</v>
      </c>
      <c r="E369" s="37"/>
      <c r="F369" s="192" t="s">
        <v>455</v>
      </c>
      <c r="G369" s="37"/>
      <c r="H369" s="37"/>
      <c r="I369" s="189"/>
      <c r="J369" s="37"/>
      <c r="K369" s="37"/>
      <c r="L369" s="40"/>
      <c r="M369" s="190"/>
      <c r="N369" s="191"/>
      <c r="O369" s="65"/>
      <c r="P369" s="65"/>
      <c r="Q369" s="65"/>
      <c r="R369" s="65"/>
      <c r="S369" s="65"/>
      <c r="T369" s="66"/>
      <c r="U369" s="35"/>
      <c r="V369" s="35"/>
      <c r="W369" s="35"/>
      <c r="X369" s="35"/>
      <c r="Y369" s="35"/>
      <c r="Z369" s="35"/>
      <c r="AA369" s="35"/>
      <c r="AB369" s="35"/>
      <c r="AC369" s="35"/>
      <c r="AD369" s="35"/>
      <c r="AE369" s="35"/>
      <c r="AT369" s="18" t="s">
        <v>141</v>
      </c>
      <c r="AU369" s="18" t="s">
        <v>81</v>
      </c>
    </row>
    <row r="370" spans="1:65" s="14" customFormat="1" ht="11.25">
      <c r="B370" s="204"/>
      <c r="C370" s="205"/>
      <c r="D370" s="187" t="s">
        <v>143</v>
      </c>
      <c r="E370" s="206" t="s">
        <v>19</v>
      </c>
      <c r="F370" s="207" t="s">
        <v>202</v>
      </c>
      <c r="G370" s="205"/>
      <c r="H370" s="206" t="s">
        <v>19</v>
      </c>
      <c r="I370" s="208"/>
      <c r="J370" s="205"/>
      <c r="K370" s="205"/>
      <c r="L370" s="209"/>
      <c r="M370" s="210"/>
      <c r="N370" s="211"/>
      <c r="O370" s="211"/>
      <c r="P370" s="211"/>
      <c r="Q370" s="211"/>
      <c r="R370" s="211"/>
      <c r="S370" s="211"/>
      <c r="T370" s="212"/>
      <c r="AT370" s="213" t="s">
        <v>143</v>
      </c>
      <c r="AU370" s="213" t="s">
        <v>81</v>
      </c>
      <c r="AV370" s="14" t="s">
        <v>79</v>
      </c>
      <c r="AW370" s="14" t="s">
        <v>33</v>
      </c>
      <c r="AX370" s="14" t="s">
        <v>71</v>
      </c>
      <c r="AY370" s="213" t="s">
        <v>127</v>
      </c>
    </row>
    <row r="371" spans="1:65" s="13" customFormat="1" ht="11.25">
      <c r="B371" s="193"/>
      <c r="C371" s="194"/>
      <c r="D371" s="187" t="s">
        <v>143</v>
      </c>
      <c r="E371" s="195" t="s">
        <v>19</v>
      </c>
      <c r="F371" s="196" t="s">
        <v>462</v>
      </c>
      <c r="G371" s="194"/>
      <c r="H371" s="197">
        <v>471.83</v>
      </c>
      <c r="I371" s="198"/>
      <c r="J371" s="194"/>
      <c r="K371" s="194"/>
      <c r="L371" s="199"/>
      <c r="M371" s="200"/>
      <c r="N371" s="201"/>
      <c r="O371" s="201"/>
      <c r="P371" s="201"/>
      <c r="Q371" s="201"/>
      <c r="R371" s="201"/>
      <c r="S371" s="201"/>
      <c r="T371" s="202"/>
      <c r="AT371" s="203" t="s">
        <v>143</v>
      </c>
      <c r="AU371" s="203" t="s">
        <v>81</v>
      </c>
      <c r="AV371" s="13" t="s">
        <v>81</v>
      </c>
      <c r="AW371" s="13" t="s">
        <v>33</v>
      </c>
      <c r="AX371" s="13" t="s">
        <v>79</v>
      </c>
      <c r="AY371" s="203" t="s">
        <v>127</v>
      </c>
    </row>
    <row r="372" spans="1:65" s="2" customFormat="1" ht="21.75" customHeight="1">
      <c r="A372" s="35"/>
      <c r="B372" s="36"/>
      <c r="C372" s="174" t="s">
        <v>463</v>
      </c>
      <c r="D372" s="174" t="s">
        <v>130</v>
      </c>
      <c r="E372" s="175" t="s">
        <v>464</v>
      </c>
      <c r="F372" s="176" t="s">
        <v>465</v>
      </c>
      <c r="G372" s="177" t="s">
        <v>182</v>
      </c>
      <c r="H372" s="178">
        <v>981.10400000000004</v>
      </c>
      <c r="I372" s="179"/>
      <c r="J372" s="180">
        <f>ROUND(I372*H372,2)</f>
        <v>0</v>
      </c>
      <c r="K372" s="176" t="s">
        <v>134</v>
      </c>
      <c r="L372" s="40"/>
      <c r="M372" s="181" t="s">
        <v>19</v>
      </c>
      <c r="N372" s="182" t="s">
        <v>42</v>
      </c>
      <c r="O372" s="65"/>
      <c r="P372" s="183">
        <f>O372*H372</f>
        <v>0</v>
      </c>
      <c r="Q372" s="183">
        <v>0</v>
      </c>
      <c r="R372" s="183">
        <f>Q372*H372</f>
        <v>0</v>
      </c>
      <c r="S372" s="183">
        <v>0</v>
      </c>
      <c r="T372" s="184">
        <f>S372*H372</f>
        <v>0</v>
      </c>
      <c r="U372" s="35"/>
      <c r="V372" s="35"/>
      <c r="W372" s="35"/>
      <c r="X372" s="35"/>
      <c r="Y372" s="35"/>
      <c r="Z372" s="35"/>
      <c r="AA372" s="35"/>
      <c r="AB372" s="35"/>
      <c r="AC372" s="35"/>
      <c r="AD372" s="35"/>
      <c r="AE372" s="35"/>
      <c r="AR372" s="185" t="s">
        <v>135</v>
      </c>
      <c r="AT372" s="185" t="s">
        <v>130</v>
      </c>
      <c r="AU372" s="185" t="s">
        <v>81</v>
      </c>
      <c r="AY372" s="18" t="s">
        <v>127</v>
      </c>
      <c r="BE372" s="186">
        <f>IF(N372="základní",J372,0)</f>
        <v>0</v>
      </c>
      <c r="BF372" s="186">
        <f>IF(N372="snížená",J372,0)</f>
        <v>0</v>
      </c>
      <c r="BG372" s="186">
        <f>IF(N372="zákl. přenesená",J372,0)</f>
        <v>0</v>
      </c>
      <c r="BH372" s="186">
        <f>IF(N372="sníž. přenesená",J372,0)</f>
        <v>0</v>
      </c>
      <c r="BI372" s="186">
        <f>IF(N372="nulová",J372,0)</f>
        <v>0</v>
      </c>
      <c r="BJ372" s="18" t="s">
        <v>79</v>
      </c>
      <c r="BK372" s="186">
        <f>ROUND(I372*H372,2)</f>
        <v>0</v>
      </c>
      <c r="BL372" s="18" t="s">
        <v>135</v>
      </c>
      <c r="BM372" s="185" t="s">
        <v>466</v>
      </c>
    </row>
    <row r="373" spans="1:65" s="2" customFormat="1" ht="29.25">
      <c r="A373" s="35"/>
      <c r="B373" s="36"/>
      <c r="C373" s="37"/>
      <c r="D373" s="187" t="s">
        <v>137</v>
      </c>
      <c r="E373" s="37"/>
      <c r="F373" s="188" t="s">
        <v>467</v>
      </c>
      <c r="G373" s="37"/>
      <c r="H373" s="37"/>
      <c r="I373" s="189"/>
      <c r="J373" s="37"/>
      <c r="K373" s="37"/>
      <c r="L373" s="40"/>
      <c r="M373" s="190"/>
      <c r="N373" s="191"/>
      <c r="O373" s="65"/>
      <c r="P373" s="65"/>
      <c r="Q373" s="65"/>
      <c r="R373" s="65"/>
      <c r="S373" s="65"/>
      <c r="T373" s="66"/>
      <c r="U373" s="35"/>
      <c r="V373" s="35"/>
      <c r="W373" s="35"/>
      <c r="X373" s="35"/>
      <c r="Y373" s="35"/>
      <c r="Z373" s="35"/>
      <c r="AA373" s="35"/>
      <c r="AB373" s="35"/>
      <c r="AC373" s="35"/>
      <c r="AD373" s="35"/>
      <c r="AE373" s="35"/>
      <c r="AT373" s="18" t="s">
        <v>137</v>
      </c>
      <c r="AU373" s="18" t="s">
        <v>81</v>
      </c>
    </row>
    <row r="374" spans="1:65" s="2" customFormat="1" ht="39">
      <c r="A374" s="35"/>
      <c r="B374" s="36"/>
      <c r="C374" s="37"/>
      <c r="D374" s="187" t="s">
        <v>139</v>
      </c>
      <c r="E374" s="37"/>
      <c r="F374" s="192" t="s">
        <v>454</v>
      </c>
      <c r="G374" s="37"/>
      <c r="H374" s="37"/>
      <c r="I374" s="189"/>
      <c r="J374" s="37"/>
      <c r="K374" s="37"/>
      <c r="L374" s="40"/>
      <c r="M374" s="190"/>
      <c r="N374" s="191"/>
      <c r="O374" s="65"/>
      <c r="P374" s="65"/>
      <c r="Q374" s="65"/>
      <c r="R374" s="65"/>
      <c r="S374" s="65"/>
      <c r="T374" s="66"/>
      <c r="U374" s="35"/>
      <c r="V374" s="35"/>
      <c r="W374" s="35"/>
      <c r="X374" s="35"/>
      <c r="Y374" s="35"/>
      <c r="Z374" s="35"/>
      <c r="AA374" s="35"/>
      <c r="AB374" s="35"/>
      <c r="AC374" s="35"/>
      <c r="AD374" s="35"/>
      <c r="AE374" s="35"/>
      <c r="AT374" s="18" t="s">
        <v>139</v>
      </c>
      <c r="AU374" s="18" t="s">
        <v>81</v>
      </c>
    </row>
    <row r="375" spans="1:65" s="2" customFormat="1" ht="19.5">
      <c r="A375" s="35"/>
      <c r="B375" s="36"/>
      <c r="C375" s="37"/>
      <c r="D375" s="187" t="s">
        <v>141</v>
      </c>
      <c r="E375" s="37"/>
      <c r="F375" s="192" t="s">
        <v>455</v>
      </c>
      <c r="G375" s="37"/>
      <c r="H375" s="37"/>
      <c r="I375" s="189"/>
      <c r="J375" s="37"/>
      <c r="K375" s="37"/>
      <c r="L375" s="40"/>
      <c r="M375" s="190"/>
      <c r="N375" s="191"/>
      <c r="O375" s="65"/>
      <c r="P375" s="65"/>
      <c r="Q375" s="65"/>
      <c r="R375" s="65"/>
      <c r="S375" s="65"/>
      <c r="T375" s="66"/>
      <c r="U375" s="35"/>
      <c r="V375" s="35"/>
      <c r="W375" s="35"/>
      <c r="X375" s="35"/>
      <c r="Y375" s="35"/>
      <c r="Z375" s="35"/>
      <c r="AA375" s="35"/>
      <c r="AB375" s="35"/>
      <c r="AC375" s="35"/>
      <c r="AD375" s="35"/>
      <c r="AE375" s="35"/>
      <c r="AT375" s="18" t="s">
        <v>141</v>
      </c>
      <c r="AU375" s="18" t="s">
        <v>81</v>
      </c>
    </row>
    <row r="376" spans="1:65" s="2" customFormat="1" ht="21.75" customHeight="1">
      <c r="A376" s="35"/>
      <c r="B376" s="36"/>
      <c r="C376" s="174" t="s">
        <v>468</v>
      </c>
      <c r="D376" s="174" t="s">
        <v>130</v>
      </c>
      <c r="E376" s="175" t="s">
        <v>469</v>
      </c>
      <c r="F376" s="176" t="s">
        <v>470</v>
      </c>
      <c r="G376" s="177" t="s">
        <v>182</v>
      </c>
      <c r="H376" s="178">
        <v>471.83</v>
      </c>
      <c r="I376" s="179"/>
      <c r="J376" s="180">
        <f>ROUND(I376*H376,2)</f>
        <v>0</v>
      </c>
      <c r="K376" s="176" t="s">
        <v>134</v>
      </c>
      <c r="L376" s="40"/>
      <c r="M376" s="181" t="s">
        <v>19</v>
      </c>
      <c r="N376" s="182" t="s">
        <v>42</v>
      </c>
      <c r="O376" s="65"/>
      <c r="P376" s="183">
        <f>O376*H376</f>
        <v>0</v>
      </c>
      <c r="Q376" s="183">
        <v>0</v>
      </c>
      <c r="R376" s="183">
        <f>Q376*H376</f>
        <v>0</v>
      </c>
      <c r="S376" s="183">
        <v>0</v>
      </c>
      <c r="T376" s="184">
        <f>S376*H376</f>
        <v>0</v>
      </c>
      <c r="U376" s="35"/>
      <c r="V376" s="35"/>
      <c r="W376" s="35"/>
      <c r="X376" s="35"/>
      <c r="Y376" s="35"/>
      <c r="Z376" s="35"/>
      <c r="AA376" s="35"/>
      <c r="AB376" s="35"/>
      <c r="AC376" s="35"/>
      <c r="AD376" s="35"/>
      <c r="AE376" s="35"/>
      <c r="AR376" s="185" t="s">
        <v>135</v>
      </c>
      <c r="AT376" s="185" t="s">
        <v>130</v>
      </c>
      <c r="AU376" s="185" t="s">
        <v>81</v>
      </c>
      <c r="AY376" s="18" t="s">
        <v>127</v>
      </c>
      <c r="BE376" s="186">
        <f>IF(N376="základní",J376,0)</f>
        <v>0</v>
      </c>
      <c r="BF376" s="186">
        <f>IF(N376="snížená",J376,0)</f>
        <v>0</v>
      </c>
      <c r="BG376" s="186">
        <f>IF(N376="zákl. přenesená",J376,0)</f>
        <v>0</v>
      </c>
      <c r="BH376" s="186">
        <f>IF(N376="sníž. přenesená",J376,0)</f>
        <v>0</v>
      </c>
      <c r="BI376" s="186">
        <f>IF(N376="nulová",J376,0)</f>
        <v>0</v>
      </c>
      <c r="BJ376" s="18" t="s">
        <v>79</v>
      </c>
      <c r="BK376" s="186">
        <f>ROUND(I376*H376,2)</f>
        <v>0</v>
      </c>
      <c r="BL376" s="18" t="s">
        <v>135</v>
      </c>
      <c r="BM376" s="185" t="s">
        <v>471</v>
      </c>
    </row>
    <row r="377" spans="1:65" s="2" customFormat="1" ht="29.25">
      <c r="A377" s="35"/>
      <c r="B377" s="36"/>
      <c r="C377" s="37"/>
      <c r="D377" s="187" t="s">
        <v>137</v>
      </c>
      <c r="E377" s="37"/>
      <c r="F377" s="188" t="s">
        <v>472</v>
      </c>
      <c r="G377" s="37"/>
      <c r="H377" s="37"/>
      <c r="I377" s="189"/>
      <c r="J377" s="37"/>
      <c r="K377" s="37"/>
      <c r="L377" s="40"/>
      <c r="M377" s="190"/>
      <c r="N377" s="191"/>
      <c r="O377" s="65"/>
      <c r="P377" s="65"/>
      <c r="Q377" s="65"/>
      <c r="R377" s="65"/>
      <c r="S377" s="65"/>
      <c r="T377" s="66"/>
      <c r="U377" s="35"/>
      <c r="V377" s="35"/>
      <c r="W377" s="35"/>
      <c r="X377" s="35"/>
      <c r="Y377" s="35"/>
      <c r="Z377" s="35"/>
      <c r="AA377" s="35"/>
      <c r="AB377" s="35"/>
      <c r="AC377" s="35"/>
      <c r="AD377" s="35"/>
      <c r="AE377" s="35"/>
      <c r="AT377" s="18" t="s">
        <v>137</v>
      </c>
      <c r="AU377" s="18" t="s">
        <v>81</v>
      </c>
    </row>
    <row r="378" spans="1:65" s="2" customFormat="1" ht="39">
      <c r="A378" s="35"/>
      <c r="B378" s="36"/>
      <c r="C378" s="37"/>
      <c r="D378" s="187" t="s">
        <v>139</v>
      </c>
      <c r="E378" s="37"/>
      <c r="F378" s="192" t="s">
        <v>454</v>
      </c>
      <c r="G378" s="37"/>
      <c r="H378" s="37"/>
      <c r="I378" s="189"/>
      <c r="J378" s="37"/>
      <c r="K378" s="37"/>
      <c r="L378" s="40"/>
      <c r="M378" s="190"/>
      <c r="N378" s="191"/>
      <c r="O378" s="65"/>
      <c r="P378" s="65"/>
      <c r="Q378" s="65"/>
      <c r="R378" s="65"/>
      <c r="S378" s="65"/>
      <c r="T378" s="66"/>
      <c r="U378" s="35"/>
      <c r="V378" s="35"/>
      <c r="W378" s="35"/>
      <c r="X378" s="35"/>
      <c r="Y378" s="35"/>
      <c r="Z378" s="35"/>
      <c r="AA378" s="35"/>
      <c r="AB378" s="35"/>
      <c r="AC378" s="35"/>
      <c r="AD378" s="35"/>
      <c r="AE378" s="35"/>
      <c r="AT378" s="18" t="s">
        <v>139</v>
      </c>
      <c r="AU378" s="18" t="s">
        <v>81</v>
      </c>
    </row>
    <row r="379" spans="1:65" s="2" customFormat="1" ht="19.5">
      <c r="A379" s="35"/>
      <c r="B379" s="36"/>
      <c r="C379" s="37"/>
      <c r="D379" s="187" t="s">
        <v>141</v>
      </c>
      <c r="E379" s="37"/>
      <c r="F379" s="192" t="s">
        <v>455</v>
      </c>
      <c r="G379" s="37"/>
      <c r="H379" s="37"/>
      <c r="I379" s="189"/>
      <c r="J379" s="37"/>
      <c r="K379" s="37"/>
      <c r="L379" s="40"/>
      <c r="M379" s="190"/>
      <c r="N379" s="191"/>
      <c r="O379" s="65"/>
      <c r="P379" s="65"/>
      <c r="Q379" s="65"/>
      <c r="R379" s="65"/>
      <c r="S379" s="65"/>
      <c r="T379" s="66"/>
      <c r="U379" s="35"/>
      <c r="V379" s="35"/>
      <c r="W379" s="35"/>
      <c r="X379" s="35"/>
      <c r="Y379" s="35"/>
      <c r="Z379" s="35"/>
      <c r="AA379" s="35"/>
      <c r="AB379" s="35"/>
      <c r="AC379" s="35"/>
      <c r="AD379" s="35"/>
      <c r="AE379" s="35"/>
      <c r="AT379" s="18" t="s">
        <v>141</v>
      </c>
      <c r="AU379" s="18" t="s">
        <v>81</v>
      </c>
    </row>
    <row r="380" spans="1:65" s="2" customFormat="1" ht="16.5" customHeight="1">
      <c r="A380" s="35"/>
      <c r="B380" s="36"/>
      <c r="C380" s="174" t="s">
        <v>473</v>
      </c>
      <c r="D380" s="174" t="s">
        <v>130</v>
      </c>
      <c r="E380" s="175" t="s">
        <v>474</v>
      </c>
      <c r="F380" s="176" t="s">
        <v>475</v>
      </c>
      <c r="G380" s="177" t="s">
        <v>182</v>
      </c>
      <c r="H380" s="178">
        <v>218.77500000000001</v>
      </c>
      <c r="I380" s="179"/>
      <c r="J380" s="180">
        <f>ROUND(I380*H380,2)</f>
        <v>0</v>
      </c>
      <c r="K380" s="176" t="s">
        <v>134</v>
      </c>
      <c r="L380" s="40"/>
      <c r="M380" s="181" t="s">
        <v>19</v>
      </c>
      <c r="N380" s="182" t="s">
        <v>42</v>
      </c>
      <c r="O380" s="65"/>
      <c r="P380" s="183">
        <f>O380*H380</f>
        <v>0</v>
      </c>
      <c r="Q380" s="183">
        <v>0</v>
      </c>
      <c r="R380" s="183">
        <f>Q380*H380</f>
        <v>0</v>
      </c>
      <c r="S380" s="183">
        <v>0</v>
      </c>
      <c r="T380" s="184">
        <f>S380*H380</f>
        <v>0</v>
      </c>
      <c r="U380" s="35"/>
      <c r="V380" s="35"/>
      <c r="W380" s="35"/>
      <c r="X380" s="35"/>
      <c r="Y380" s="35"/>
      <c r="Z380" s="35"/>
      <c r="AA380" s="35"/>
      <c r="AB380" s="35"/>
      <c r="AC380" s="35"/>
      <c r="AD380" s="35"/>
      <c r="AE380" s="35"/>
      <c r="AR380" s="185" t="s">
        <v>135</v>
      </c>
      <c r="AT380" s="185" t="s">
        <v>130</v>
      </c>
      <c r="AU380" s="185" t="s">
        <v>81</v>
      </c>
      <c r="AY380" s="18" t="s">
        <v>127</v>
      </c>
      <c r="BE380" s="186">
        <f>IF(N380="základní",J380,0)</f>
        <v>0</v>
      </c>
      <c r="BF380" s="186">
        <f>IF(N380="snížená",J380,0)</f>
        <v>0</v>
      </c>
      <c r="BG380" s="186">
        <f>IF(N380="zákl. přenesená",J380,0)</f>
        <v>0</v>
      </c>
      <c r="BH380" s="186">
        <f>IF(N380="sníž. přenesená",J380,0)</f>
        <v>0</v>
      </c>
      <c r="BI380" s="186">
        <f>IF(N380="nulová",J380,0)</f>
        <v>0</v>
      </c>
      <c r="BJ380" s="18" t="s">
        <v>79</v>
      </c>
      <c r="BK380" s="186">
        <f>ROUND(I380*H380,2)</f>
        <v>0</v>
      </c>
      <c r="BL380" s="18" t="s">
        <v>135</v>
      </c>
      <c r="BM380" s="185" t="s">
        <v>476</v>
      </c>
    </row>
    <row r="381" spans="1:65" s="2" customFormat="1" ht="29.25">
      <c r="A381" s="35"/>
      <c r="B381" s="36"/>
      <c r="C381" s="37"/>
      <c r="D381" s="187" t="s">
        <v>137</v>
      </c>
      <c r="E381" s="37"/>
      <c r="F381" s="188" t="s">
        <v>477</v>
      </c>
      <c r="G381" s="37"/>
      <c r="H381" s="37"/>
      <c r="I381" s="189"/>
      <c r="J381" s="37"/>
      <c r="K381" s="37"/>
      <c r="L381" s="40"/>
      <c r="M381" s="190"/>
      <c r="N381" s="191"/>
      <c r="O381" s="65"/>
      <c r="P381" s="65"/>
      <c r="Q381" s="65"/>
      <c r="R381" s="65"/>
      <c r="S381" s="65"/>
      <c r="T381" s="66"/>
      <c r="U381" s="35"/>
      <c r="V381" s="35"/>
      <c r="W381" s="35"/>
      <c r="X381" s="35"/>
      <c r="Y381" s="35"/>
      <c r="Z381" s="35"/>
      <c r="AA381" s="35"/>
      <c r="AB381" s="35"/>
      <c r="AC381" s="35"/>
      <c r="AD381" s="35"/>
      <c r="AE381" s="35"/>
      <c r="AT381" s="18" t="s">
        <v>137</v>
      </c>
      <c r="AU381" s="18" t="s">
        <v>81</v>
      </c>
    </row>
    <row r="382" spans="1:65" s="2" customFormat="1" ht="39">
      <c r="A382" s="35"/>
      <c r="B382" s="36"/>
      <c r="C382" s="37"/>
      <c r="D382" s="187" t="s">
        <v>139</v>
      </c>
      <c r="E382" s="37"/>
      <c r="F382" s="192" t="s">
        <v>478</v>
      </c>
      <c r="G382" s="37"/>
      <c r="H382" s="37"/>
      <c r="I382" s="189"/>
      <c r="J382" s="37"/>
      <c r="K382" s="37"/>
      <c r="L382" s="40"/>
      <c r="M382" s="190"/>
      <c r="N382" s="191"/>
      <c r="O382" s="65"/>
      <c r="P382" s="65"/>
      <c r="Q382" s="65"/>
      <c r="R382" s="65"/>
      <c r="S382" s="65"/>
      <c r="T382" s="66"/>
      <c r="U382" s="35"/>
      <c r="V382" s="35"/>
      <c r="W382" s="35"/>
      <c r="X382" s="35"/>
      <c r="Y382" s="35"/>
      <c r="Z382" s="35"/>
      <c r="AA382" s="35"/>
      <c r="AB382" s="35"/>
      <c r="AC382" s="35"/>
      <c r="AD382" s="35"/>
      <c r="AE382" s="35"/>
      <c r="AT382" s="18" t="s">
        <v>139</v>
      </c>
      <c r="AU382" s="18" t="s">
        <v>81</v>
      </c>
    </row>
    <row r="383" spans="1:65" s="14" customFormat="1" ht="11.25">
      <c r="B383" s="204"/>
      <c r="C383" s="205"/>
      <c r="D383" s="187" t="s">
        <v>143</v>
      </c>
      <c r="E383" s="206" t="s">
        <v>19</v>
      </c>
      <c r="F383" s="207" t="s">
        <v>479</v>
      </c>
      <c r="G383" s="205"/>
      <c r="H383" s="206" t="s">
        <v>19</v>
      </c>
      <c r="I383" s="208"/>
      <c r="J383" s="205"/>
      <c r="K383" s="205"/>
      <c r="L383" s="209"/>
      <c r="M383" s="210"/>
      <c r="N383" s="211"/>
      <c r="O383" s="211"/>
      <c r="P383" s="211"/>
      <c r="Q383" s="211"/>
      <c r="R383" s="211"/>
      <c r="S383" s="211"/>
      <c r="T383" s="212"/>
      <c r="AT383" s="213" t="s">
        <v>143</v>
      </c>
      <c r="AU383" s="213" t="s">
        <v>81</v>
      </c>
      <c r="AV383" s="14" t="s">
        <v>79</v>
      </c>
      <c r="AW383" s="14" t="s">
        <v>33</v>
      </c>
      <c r="AX383" s="14" t="s">
        <v>71</v>
      </c>
      <c r="AY383" s="213" t="s">
        <v>127</v>
      </c>
    </row>
    <row r="384" spans="1:65" s="13" customFormat="1" ht="11.25">
      <c r="B384" s="193"/>
      <c r="C384" s="194"/>
      <c r="D384" s="187" t="s">
        <v>143</v>
      </c>
      <c r="E384" s="195" t="s">
        <v>19</v>
      </c>
      <c r="F384" s="196" t="s">
        <v>480</v>
      </c>
      <c r="G384" s="194"/>
      <c r="H384" s="197">
        <v>218.77500000000001</v>
      </c>
      <c r="I384" s="198"/>
      <c r="J384" s="194"/>
      <c r="K384" s="194"/>
      <c r="L384" s="199"/>
      <c r="M384" s="200"/>
      <c r="N384" s="201"/>
      <c r="O384" s="201"/>
      <c r="P384" s="201"/>
      <c r="Q384" s="201"/>
      <c r="R384" s="201"/>
      <c r="S384" s="201"/>
      <c r="T384" s="202"/>
      <c r="AT384" s="203" t="s">
        <v>143</v>
      </c>
      <c r="AU384" s="203" t="s">
        <v>81</v>
      </c>
      <c r="AV384" s="13" t="s">
        <v>81</v>
      </c>
      <c r="AW384" s="13" t="s">
        <v>33</v>
      </c>
      <c r="AX384" s="13" t="s">
        <v>79</v>
      </c>
      <c r="AY384" s="203" t="s">
        <v>127</v>
      </c>
    </row>
    <row r="385" spans="1:65" s="2" customFormat="1" ht="16.5" customHeight="1">
      <c r="A385" s="35"/>
      <c r="B385" s="36"/>
      <c r="C385" s="225" t="s">
        <v>481</v>
      </c>
      <c r="D385" s="225" t="s">
        <v>228</v>
      </c>
      <c r="E385" s="226" t="s">
        <v>482</v>
      </c>
      <c r="F385" s="227" t="s">
        <v>483</v>
      </c>
      <c r="G385" s="228" t="s">
        <v>222</v>
      </c>
      <c r="H385" s="229">
        <v>36.814999999999998</v>
      </c>
      <c r="I385" s="230"/>
      <c r="J385" s="231">
        <f>ROUND(I385*H385,2)</f>
        <v>0</v>
      </c>
      <c r="K385" s="227" t="s">
        <v>134</v>
      </c>
      <c r="L385" s="232"/>
      <c r="M385" s="233" t="s">
        <v>19</v>
      </c>
      <c r="N385" s="234" t="s">
        <v>42</v>
      </c>
      <c r="O385" s="65"/>
      <c r="P385" s="183">
        <f>O385*H385</f>
        <v>0</v>
      </c>
      <c r="Q385" s="183">
        <v>0.95499999999999996</v>
      </c>
      <c r="R385" s="183">
        <f>Q385*H385</f>
        <v>35.158324999999998</v>
      </c>
      <c r="S385" s="183">
        <v>0</v>
      </c>
      <c r="T385" s="184">
        <f>S385*H385</f>
        <v>0</v>
      </c>
      <c r="U385" s="35"/>
      <c r="V385" s="35"/>
      <c r="W385" s="35"/>
      <c r="X385" s="35"/>
      <c r="Y385" s="35"/>
      <c r="Z385" s="35"/>
      <c r="AA385" s="35"/>
      <c r="AB385" s="35"/>
      <c r="AC385" s="35"/>
      <c r="AD385" s="35"/>
      <c r="AE385" s="35"/>
      <c r="AR385" s="185" t="s">
        <v>196</v>
      </c>
      <c r="AT385" s="185" t="s">
        <v>228</v>
      </c>
      <c r="AU385" s="185" t="s">
        <v>81</v>
      </c>
      <c r="AY385" s="18" t="s">
        <v>127</v>
      </c>
      <c r="BE385" s="186">
        <f>IF(N385="základní",J385,0)</f>
        <v>0</v>
      </c>
      <c r="BF385" s="186">
        <f>IF(N385="snížená",J385,0)</f>
        <v>0</v>
      </c>
      <c r="BG385" s="186">
        <f>IF(N385="zákl. přenesená",J385,0)</f>
        <v>0</v>
      </c>
      <c r="BH385" s="186">
        <f>IF(N385="sníž. přenesená",J385,0)</f>
        <v>0</v>
      </c>
      <c r="BI385" s="186">
        <f>IF(N385="nulová",J385,0)</f>
        <v>0</v>
      </c>
      <c r="BJ385" s="18" t="s">
        <v>79</v>
      </c>
      <c r="BK385" s="186">
        <f>ROUND(I385*H385,2)</f>
        <v>0</v>
      </c>
      <c r="BL385" s="18" t="s">
        <v>135</v>
      </c>
      <c r="BM385" s="185" t="s">
        <v>484</v>
      </c>
    </row>
    <row r="386" spans="1:65" s="2" customFormat="1" ht="11.25">
      <c r="A386" s="35"/>
      <c r="B386" s="36"/>
      <c r="C386" s="37"/>
      <c r="D386" s="187" t="s">
        <v>137</v>
      </c>
      <c r="E386" s="37"/>
      <c r="F386" s="188" t="s">
        <v>483</v>
      </c>
      <c r="G386" s="37"/>
      <c r="H386" s="37"/>
      <c r="I386" s="189"/>
      <c r="J386" s="37"/>
      <c r="K386" s="37"/>
      <c r="L386" s="40"/>
      <c r="M386" s="190"/>
      <c r="N386" s="191"/>
      <c r="O386" s="65"/>
      <c r="P386" s="65"/>
      <c r="Q386" s="65"/>
      <c r="R386" s="65"/>
      <c r="S386" s="65"/>
      <c r="T386" s="66"/>
      <c r="U386" s="35"/>
      <c r="V386" s="35"/>
      <c r="W386" s="35"/>
      <c r="X386" s="35"/>
      <c r="Y386" s="35"/>
      <c r="Z386" s="35"/>
      <c r="AA386" s="35"/>
      <c r="AB386" s="35"/>
      <c r="AC386" s="35"/>
      <c r="AD386" s="35"/>
      <c r="AE386" s="35"/>
      <c r="AT386" s="18" t="s">
        <v>137</v>
      </c>
      <c r="AU386" s="18" t="s">
        <v>81</v>
      </c>
    </row>
    <row r="387" spans="1:65" s="13" customFormat="1" ht="11.25">
      <c r="B387" s="193"/>
      <c r="C387" s="194"/>
      <c r="D387" s="187" t="s">
        <v>143</v>
      </c>
      <c r="E387" s="195" t="s">
        <v>19</v>
      </c>
      <c r="F387" s="196" t="s">
        <v>485</v>
      </c>
      <c r="G387" s="194"/>
      <c r="H387" s="197">
        <v>36.814999999999998</v>
      </c>
      <c r="I387" s="198"/>
      <c r="J387" s="194"/>
      <c r="K387" s="194"/>
      <c r="L387" s="199"/>
      <c r="M387" s="200"/>
      <c r="N387" s="201"/>
      <c r="O387" s="201"/>
      <c r="P387" s="201"/>
      <c r="Q387" s="201"/>
      <c r="R387" s="201"/>
      <c r="S387" s="201"/>
      <c r="T387" s="202"/>
      <c r="AT387" s="203" t="s">
        <v>143</v>
      </c>
      <c r="AU387" s="203" t="s">
        <v>81</v>
      </c>
      <c r="AV387" s="13" t="s">
        <v>81</v>
      </c>
      <c r="AW387" s="13" t="s">
        <v>33</v>
      </c>
      <c r="AX387" s="13" t="s">
        <v>79</v>
      </c>
      <c r="AY387" s="203" t="s">
        <v>127</v>
      </c>
    </row>
    <row r="388" spans="1:65" s="2" customFormat="1" ht="16.5" customHeight="1">
      <c r="A388" s="35"/>
      <c r="B388" s="36"/>
      <c r="C388" s="225" t="s">
        <v>486</v>
      </c>
      <c r="D388" s="225" t="s">
        <v>228</v>
      </c>
      <c r="E388" s="226" t="s">
        <v>487</v>
      </c>
      <c r="F388" s="227" t="s">
        <v>488</v>
      </c>
      <c r="G388" s="228" t="s">
        <v>133</v>
      </c>
      <c r="H388" s="229">
        <v>2</v>
      </c>
      <c r="I388" s="230"/>
      <c r="J388" s="231">
        <f>ROUND(I388*H388,2)</f>
        <v>0</v>
      </c>
      <c r="K388" s="227" t="s">
        <v>134</v>
      </c>
      <c r="L388" s="232"/>
      <c r="M388" s="233" t="s">
        <v>19</v>
      </c>
      <c r="N388" s="234" t="s">
        <v>42</v>
      </c>
      <c r="O388" s="65"/>
      <c r="P388" s="183">
        <f>O388*H388</f>
        <v>0</v>
      </c>
      <c r="Q388" s="183">
        <v>1</v>
      </c>
      <c r="R388" s="183">
        <f>Q388*H388</f>
        <v>2</v>
      </c>
      <c r="S388" s="183">
        <v>0</v>
      </c>
      <c r="T388" s="184">
        <f>S388*H388</f>
        <v>0</v>
      </c>
      <c r="U388" s="35"/>
      <c r="V388" s="35"/>
      <c r="W388" s="35"/>
      <c r="X388" s="35"/>
      <c r="Y388" s="35"/>
      <c r="Z388" s="35"/>
      <c r="AA388" s="35"/>
      <c r="AB388" s="35"/>
      <c r="AC388" s="35"/>
      <c r="AD388" s="35"/>
      <c r="AE388" s="35"/>
      <c r="AR388" s="185" t="s">
        <v>489</v>
      </c>
      <c r="AT388" s="185" t="s">
        <v>228</v>
      </c>
      <c r="AU388" s="185" t="s">
        <v>81</v>
      </c>
      <c r="AY388" s="18" t="s">
        <v>127</v>
      </c>
      <c r="BE388" s="186">
        <f>IF(N388="základní",J388,0)</f>
        <v>0</v>
      </c>
      <c r="BF388" s="186">
        <f>IF(N388="snížená",J388,0)</f>
        <v>0</v>
      </c>
      <c r="BG388" s="186">
        <f>IF(N388="zákl. přenesená",J388,0)</f>
        <v>0</v>
      </c>
      <c r="BH388" s="186">
        <f>IF(N388="sníž. přenesená",J388,0)</f>
        <v>0</v>
      </c>
      <c r="BI388" s="186">
        <f>IF(N388="nulová",J388,0)</f>
        <v>0</v>
      </c>
      <c r="BJ388" s="18" t="s">
        <v>79</v>
      </c>
      <c r="BK388" s="186">
        <f>ROUND(I388*H388,2)</f>
        <v>0</v>
      </c>
      <c r="BL388" s="18" t="s">
        <v>489</v>
      </c>
      <c r="BM388" s="185" t="s">
        <v>490</v>
      </c>
    </row>
    <row r="389" spans="1:65" s="2" customFormat="1" ht="11.25">
      <c r="A389" s="35"/>
      <c r="B389" s="36"/>
      <c r="C389" s="37"/>
      <c r="D389" s="187" t="s">
        <v>137</v>
      </c>
      <c r="E389" s="37"/>
      <c r="F389" s="188" t="s">
        <v>488</v>
      </c>
      <c r="G389" s="37"/>
      <c r="H389" s="37"/>
      <c r="I389" s="189"/>
      <c r="J389" s="37"/>
      <c r="K389" s="37"/>
      <c r="L389" s="40"/>
      <c r="M389" s="190"/>
      <c r="N389" s="191"/>
      <c r="O389" s="65"/>
      <c r="P389" s="65"/>
      <c r="Q389" s="65"/>
      <c r="R389" s="65"/>
      <c r="S389" s="65"/>
      <c r="T389" s="66"/>
      <c r="U389" s="35"/>
      <c r="V389" s="35"/>
      <c r="W389" s="35"/>
      <c r="X389" s="35"/>
      <c r="Y389" s="35"/>
      <c r="Z389" s="35"/>
      <c r="AA389" s="35"/>
      <c r="AB389" s="35"/>
      <c r="AC389" s="35"/>
      <c r="AD389" s="35"/>
      <c r="AE389" s="35"/>
      <c r="AT389" s="18" t="s">
        <v>137</v>
      </c>
      <c r="AU389" s="18" t="s">
        <v>81</v>
      </c>
    </row>
    <row r="390" spans="1:65" s="2" customFormat="1" ht="16.5" customHeight="1">
      <c r="A390" s="35"/>
      <c r="B390" s="36"/>
      <c r="C390" s="225" t="s">
        <v>491</v>
      </c>
      <c r="D390" s="225" t="s">
        <v>228</v>
      </c>
      <c r="E390" s="226" t="s">
        <v>492</v>
      </c>
      <c r="F390" s="227" t="s">
        <v>493</v>
      </c>
      <c r="G390" s="228" t="s">
        <v>133</v>
      </c>
      <c r="H390" s="229">
        <v>2</v>
      </c>
      <c r="I390" s="230"/>
      <c r="J390" s="231">
        <f>ROUND(I390*H390,2)</f>
        <v>0</v>
      </c>
      <c r="K390" s="227" t="s">
        <v>134</v>
      </c>
      <c r="L390" s="232"/>
      <c r="M390" s="233" t="s">
        <v>19</v>
      </c>
      <c r="N390" s="234" t="s">
        <v>42</v>
      </c>
      <c r="O390" s="65"/>
      <c r="P390" s="183">
        <f>O390*H390</f>
        <v>0</v>
      </c>
      <c r="Q390" s="183">
        <v>0.51800000000000002</v>
      </c>
      <c r="R390" s="183">
        <f>Q390*H390</f>
        <v>1.036</v>
      </c>
      <c r="S390" s="183">
        <v>0</v>
      </c>
      <c r="T390" s="184">
        <f>S390*H390</f>
        <v>0</v>
      </c>
      <c r="U390" s="35"/>
      <c r="V390" s="35"/>
      <c r="W390" s="35"/>
      <c r="X390" s="35"/>
      <c r="Y390" s="35"/>
      <c r="Z390" s="35"/>
      <c r="AA390" s="35"/>
      <c r="AB390" s="35"/>
      <c r="AC390" s="35"/>
      <c r="AD390" s="35"/>
      <c r="AE390" s="35"/>
      <c r="AR390" s="185" t="s">
        <v>489</v>
      </c>
      <c r="AT390" s="185" t="s">
        <v>228</v>
      </c>
      <c r="AU390" s="185" t="s">
        <v>81</v>
      </c>
      <c r="AY390" s="18" t="s">
        <v>127</v>
      </c>
      <c r="BE390" s="186">
        <f>IF(N390="základní",J390,0)</f>
        <v>0</v>
      </c>
      <c r="BF390" s="186">
        <f>IF(N390="snížená",J390,0)</f>
        <v>0</v>
      </c>
      <c r="BG390" s="186">
        <f>IF(N390="zákl. přenesená",J390,0)</f>
        <v>0</v>
      </c>
      <c r="BH390" s="186">
        <f>IF(N390="sníž. přenesená",J390,0)</f>
        <v>0</v>
      </c>
      <c r="BI390" s="186">
        <f>IF(N390="nulová",J390,0)</f>
        <v>0</v>
      </c>
      <c r="BJ390" s="18" t="s">
        <v>79</v>
      </c>
      <c r="BK390" s="186">
        <f>ROUND(I390*H390,2)</f>
        <v>0</v>
      </c>
      <c r="BL390" s="18" t="s">
        <v>489</v>
      </c>
      <c r="BM390" s="185" t="s">
        <v>494</v>
      </c>
    </row>
    <row r="391" spans="1:65" s="2" customFormat="1" ht="11.25">
      <c r="A391" s="35"/>
      <c r="B391" s="36"/>
      <c r="C391" s="37"/>
      <c r="D391" s="187" t="s">
        <v>137</v>
      </c>
      <c r="E391" s="37"/>
      <c r="F391" s="188" t="s">
        <v>493</v>
      </c>
      <c r="G391" s="37"/>
      <c r="H391" s="37"/>
      <c r="I391" s="189"/>
      <c r="J391" s="37"/>
      <c r="K391" s="37"/>
      <c r="L391" s="40"/>
      <c r="M391" s="190"/>
      <c r="N391" s="191"/>
      <c r="O391" s="65"/>
      <c r="P391" s="65"/>
      <c r="Q391" s="65"/>
      <c r="R391" s="65"/>
      <c r="S391" s="65"/>
      <c r="T391" s="66"/>
      <c r="U391" s="35"/>
      <c r="V391" s="35"/>
      <c r="W391" s="35"/>
      <c r="X391" s="35"/>
      <c r="Y391" s="35"/>
      <c r="Z391" s="35"/>
      <c r="AA391" s="35"/>
      <c r="AB391" s="35"/>
      <c r="AC391" s="35"/>
      <c r="AD391" s="35"/>
      <c r="AE391" s="35"/>
      <c r="AT391" s="18" t="s">
        <v>137</v>
      </c>
      <c r="AU391" s="18" t="s">
        <v>81</v>
      </c>
    </row>
    <row r="392" spans="1:65" s="2" customFormat="1" ht="16.5" customHeight="1">
      <c r="A392" s="35"/>
      <c r="B392" s="36"/>
      <c r="C392" s="225" t="s">
        <v>495</v>
      </c>
      <c r="D392" s="225" t="s">
        <v>228</v>
      </c>
      <c r="E392" s="226" t="s">
        <v>496</v>
      </c>
      <c r="F392" s="227" t="s">
        <v>497</v>
      </c>
      <c r="G392" s="228" t="s">
        <v>133</v>
      </c>
      <c r="H392" s="229">
        <v>2</v>
      </c>
      <c r="I392" s="230"/>
      <c r="J392" s="231">
        <f>ROUND(I392*H392,2)</f>
        <v>0</v>
      </c>
      <c r="K392" s="227" t="s">
        <v>134</v>
      </c>
      <c r="L392" s="232"/>
      <c r="M392" s="233" t="s">
        <v>19</v>
      </c>
      <c r="N392" s="234" t="s">
        <v>42</v>
      </c>
      <c r="O392" s="65"/>
      <c r="P392" s="183">
        <f>O392*H392</f>
        <v>0</v>
      </c>
      <c r="Q392" s="183">
        <v>0.56000000000000005</v>
      </c>
      <c r="R392" s="183">
        <f>Q392*H392</f>
        <v>1.1200000000000001</v>
      </c>
      <c r="S392" s="183">
        <v>0</v>
      </c>
      <c r="T392" s="184">
        <f>S392*H392</f>
        <v>0</v>
      </c>
      <c r="U392" s="35"/>
      <c r="V392" s="35"/>
      <c r="W392" s="35"/>
      <c r="X392" s="35"/>
      <c r="Y392" s="35"/>
      <c r="Z392" s="35"/>
      <c r="AA392" s="35"/>
      <c r="AB392" s="35"/>
      <c r="AC392" s="35"/>
      <c r="AD392" s="35"/>
      <c r="AE392" s="35"/>
      <c r="AR392" s="185" t="s">
        <v>489</v>
      </c>
      <c r="AT392" s="185" t="s">
        <v>228</v>
      </c>
      <c r="AU392" s="185" t="s">
        <v>81</v>
      </c>
      <c r="AY392" s="18" t="s">
        <v>127</v>
      </c>
      <c r="BE392" s="186">
        <f>IF(N392="základní",J392,0)</f>
        <v>0</v>
      </c>
      <c r="BF392" s="186">
        <f>IF(N392="snížená",J392,0)</f>
        <v>0</v>
      </c>
      <c r="BG392" s="186">
        <f>IF(N392="zákl. přenesená",J392,0)</f>
        <v>0</v>
      </c>
      <c r="BH392" s="186">
        <f>IF(N392="sníž. přenesená",J392,0)</f>
        <v>0</v>
      </c>
      <c r="BI392" s="186">
        <f>IF(N392="nulová",J392,0)</f>
        <v>0</v>
      </c>
      <c r="BJ392" s="18" t="s">
        <v>79</v>
      </c>
      <c r="BK392" s="186">
        <f>ROUND(I392*H392,2)</f>
        <v>0</v>
      </c>
      <c r="BL392" s="18" t="s">
        <v>489</v>
      </c>
      <c r="BM392" s="185" t="s">
        <v>498</v>
      </c>
    </row>
    <row r="393" spans="1:65" s="2" customFormat="1" ht="11.25">
      <c r="A393" s="35"/>
      <c r="B393" s="36"/>
      <c r="C393" s="37"/>
      <c r="D393" s="187" t="s">
        <v>137</v>
      </c>
      <c r="E393" s="37"/>
      <c r="F393" s="188" t="s">
        <v>497</v>
      </c>
      <c r="G393" s="37"/>
      <c r="H393" s="37"/>
      <c r="I393" s="189"/>
      <c r="J393" s="37"/>
      <c r="K393" s="37"/>
      <c r="L393" s="40"/>
      <c r="M393" s="190"/>
      <c r="N393" s="191"/>
      <c r="O393" s="65"/>
      <c r="P393" s="65"/>
      <c r="Q393" s="65"/>
      <c r="R393" s="65"/>
      <c r="S393" s="65"/>
      <c r="T393" s="66"/>
      <c r="U393" s="35"/>
      <c r="V393" s="35"/>
      <c r="W393" s="35"/>
      <c r="X393" s="35"/>
      <c r="Y393" s="35"/>
      <c r="Z393" s="35"/>
      <c r="AA393" s="35"/>
      <c r="AB393" s="35"/>
      <c r="AC393" s="35"/>
      <c r="AD393" s="35"/>
      <c r="AE393" s="35"/>
      <c r="AT393" s="18" t="s">
        <v>137</v>
      </c>
      <c r="AU393" s="18" t="s">
        <v>81</v>
      </c>
    </row>
    <row r="394" spans="1:65" s="2" customFormat="1" ht="16.5" customHeight="1">
      <c r="A394" s="35"/>
      <c r="B394" s="36"/>
      <c r="C394" s="225" t="s">
        <v>499</v>
      </c>
      <c r="D394" s="225" t="s">
        <v>228</v>
      </c>
      <c r="E394" s="226" t="s">
        <v>500</v>
      </c>
      <c r="F394" s="227" t="s">
        <v>501</v>
      </c>
      <c r="G394" s="228" t="s">
        <v>133</v>
      </c>
      <c r="H394" s="229">
        <v>2</v>
      </c>
      <c r="I394" s="230"/>
      <c r="J394" s="231">
        <f>ROUND(I394*H394,2)</f>
        <v>0</v>
      </c>
      <c r="K394" s="227" t="s">
        <v>134</v>
      </c>
      <c r="L394" s="232"/>
      <c r="M394" s="233" t="s">
        <v>19</v>
      </c>
      <c r="N394" s="234" t="s">
        <v>42</v>
      </c>
      <c r="O394" s="65"/>
      <c r="P394" s="183">
        <f>O394*H394</f>
        <v>0</v>
      </c>
      <c r="Q394" s="183">
        <v>1</v>
      </c>
      <c r="R394" s="183">
        <f>Q394*H394</f>
        <v>2</v>
      </c>
      <c r="S394" s="183">
        <v>0</v>
      </c>
      <c r="T394" s="184">
        <f>S394*H394</f>
        <v>0</v>
      </c>
      <c r="U394" s="35"/>
      <c r="V394" s="35"/>
      <c r="W394" s="35"/>
      <c r="X394" s="35"/>
      <c r="Y394" s="35"/>
      <c r="Z394" s="35"/>
      <c r="AA394" s="35"/>
      <c r="AB394" s="35"/>
      <c r="AC394" s="35"/>
      <c r="AD394" s="35"/>
      <c r="AE394" s="35"/>
      <c r="AR394" s="185" t="s">
        <v>489</v>
      </c>
      <c r="AT394" s="185" t="s">
        <v>228</v>
      </c>
      <c r="AU394" s="185" t="s">
        <v>81</v>
      </c>
      <c r="AY394" s="18" t="s">
        <v>127</v>
      </c>
      <c r="BE394" s="186">
        <f>IF(N394="základní",J394,0)</f>
        <v>0</v>
      </c>
      <c r="BF394" s="186">
        <f>IF(N394="snížená",J394,0)</f>
        <v>0</v>
      </c>
      <c r="BG394" s="186">
        <f>IF(N394="zákl. přenesená",J394,0)</f>
        <v>0</v>
      </c>
      <c r="BH394" s="186">
        <f>IF(N394="sníž. přenesená",J394,0)</f>
        <v>0</v>
      </c>
      <c r="BI394" s="186">
        <f>IF(N394="nulová",J394,0)</f>
        <v>0</v>
      </c>
      <c r="BJ394" s="18" t="s">
        <v>79</v>
      </c>
      <c r="BK394" s="186">
        <f>ROUND(I394*H394,2)</f>
        <v>0</v>
      </c>
      <c r="BL394" s="18" t="s">
        <v>489</v>
      </c>
      <c r="BM394" s="185" t="s">
        <v>502</v>
      </c>
    </row>
    <row r="395" spans="1:65" s="2" customFormat="1" ht="11.25">
      <c r="A395" s="35"/>
      <c r="B395" s="36"/>
      <c r="C395" s="37"/>
      <c r="D395" s="187" t="s">
        <v>137</v>
      </c>
      <c r="E395" s="37"/>
      <c r="F395" s="188" t="s">
        <v>501</v>
      </c>
      <c r="G395" s="37"/>
      <c r="H395" s="37"/>
      <c r="I395" s="189"/>
      <c r="J395" s="37"/>
      <c r="K395" s="37"/>
      <c r="L395" s="40"/>
      <c r="M395" s="190"/>
      <c r="N395" s="191"/>
      <c r="O395" s="65"/>
      <c r="P395" s="65"/>
      <c r="Q395" s="65"/>
      <c r="R395" s="65"/>
      <c r="S395" s="65"/>
      <c r="T395" s="66"/>
      <c r="U395" s="35"/>
      <c r="V395" s="35"/>
      <c r="W395" s="35"/>
      <c r="X395" s="35"/>
      <c r="Y395" s="35"/>
      <c r="Z395" s="35"/>
      <c r="AA395" s="35"/>
      <c r="AB395" s="35"/>
      <c r="AC395" s="35"/>
      <c r="AD395" s="35"/>
      <c r="AE395" s="35"/>
      <c r="AT395" s="18" t="s">
        <v>137</v>
      </c>
      <c r="AU395" s="18" t="s">
        <v>81</v>
      </c>
    </row>
    <row r="396" spans="1:65" s="2" customFormat="1" ht="16.5" customHeight="1">
      <c r="A396" s="35"/>
      <c r="B396" s="36"/>
      <c r="C396" s="174" t="s">
        <v>503</v>
      </c>
      <c r="D396" s="174" t="s">
        <v>130</v>
      </c>
      <c r="E396" s="175" t="s">
        <v>504</v>
      </c>
      <c r="F396" s="176" t="s">
        <v>505</v>
      </c>
      <c r="G396" s="177" t="s">
        <v>506</v>
      </c>
      <c r="H396" s="178">
        <v>10</v>
      </c>
      <c r="I396" s="179"/>
      <c r="J396" s="180">
        <f>ROUND(I396*H396,2)</f>
        <v>0</v>
      </c>
      <c r="K396" s="176" t="s">
        <v>134</v>
      </c>
      <c r="L396" s="40"/>
      <c r="M396" s="181" t="s">
        <v>19</v>
      </c>
      <c r="N396" s="182" t="s">
        <v>42</v>
      </c>
      <c r="O396" s="65"/>
      <c r="P396" s="183">
        <f>O396*H396</f>
        <v>0</v>
      </c>
      <c r="Q396" s="183">
        <v>0</v>
      </c>
      <c r="R396" s="183">
        <f>Q396*H396</f>
        <v>0</v>
      </c>
      <c r="S396" s="183">
        <v>0</v>
      </c>
      <c r="T396" s="184">
        <f>S396*H396</f>
        <v>0</v>
      </c>
      <c r="U396" s="35"/>
      <c r="V396" s="35"/>
      <c r="W396" s="35"/>
      <c r="X396" s="35"/>
      <c r="Y396" s="35"/>
      <c r="Z396" s="35"/>
      <c r="AA396" s="35"/>
      <c r="AB396" s="35"/>
      <c r="AC396" s="35"/>
      <c r="AD396" s="35"/>
      <c r="AE396" s="35"/>
      <c r="AR396" s="185" t="s">
        <v>135</v>
      </c>
      <c r="AT396" s="185" t="s">
        <v>130</v>
      </c>
      <c r="AU396" s="185" t="s">
        <v>81</v>
      </c>
      <c r="AY396" s="18" t="s">
        <v>127</v>
      </c>
      <c r="BE396" s="186">
        <f>IF(N396="základní",J396,0)</f>
        <v>0</v>
      </c>
      <c r="BF396" s="186">
        <f>IF(N396="snížená",J396,0)</f>
        <v>0</v>
      </c>
      <c r="BG396" s="186">
        <f>IF(N396="zákl. přenesená",J396,0)</f>
        <v>0</v>
      </c>
      <c r="BH396" s="186">
        <f>IF(N396="sníž. přenesená",J396,0)</f>
        <v>0</v>
      </c>
      <c r="BI396" s="186">
        <f>IF(N396="nulová",J396,0)</f>
        <v>0</v>
      </c>
      <c r="BJ396" s="18" t="s">
        <v>79</v>
      </c>
      <c r="BK396" s="186">
        <f>ROUND(I396*H396,2)</f>
        <v>0</v>
      </c>
      <c r="BL396" s="18" t="s">
        <v>135</v>
      </c>
      <c r="BM396" s="185" t="s">
        <v>507</v>
      </c>
    </row>
    <row r="397" spans="1:65" s="2" customFormat="1" ht="19.5">
      <c r="A397" s="35"/>
      <c r="B397" s="36"/>
      <c r="C397" s="37"/>
      <c r="D397" s="187" t="s">
        <v>137</v>
      </c>
      <c r="E397" s="37"/>
      <c r="F397" s="188" t="s">
        <v>508</v>
      </c>
      <c r="G397" s="37"/>
      <c r="H397" s="37"/>
      <c r="I397" s="189"/>
      <c r="J397" s="37"/>
      <c r="K397" s="37"/>
      <c r="L397" s="40"/>
      <c r="M397" s="190"/>
      <c r="N397" s="191"/>
      <c r="O397" s="65"/>
      <c r="P397" s="65"/>
      <c r="Q397" s="65"/>
      <c r="R397" s="65"/>
      <c r="S397" s="65"/>
      <c r="T397" s="66"/>
      <c r="U397" s="35"/>
      <c r="V397" s="35"/>
      <c r="W397" s="35"/>
      <c r="X397" s="35"/>
      <c r="Y397" s="35"/>
      <c r="Z397" s="35"/>
      <c r="AA397" s="35"/>
      <c r="AB397" s="35"/>
      <c r="AC397" s="35"/>
      <c r="AD397" s="35"/>
      <c r="AE397" s="35"/>
      <c r="AT397" s="18" t="s">
        <v>137</v>
      </c>
      <c r="AU397" s="18" t="s">
        <v>81</v>
      </c>
    </row>
    <row r="398" spans="1:65" s="2" customFormat="1" ht="29.25">
      <c r="A398" s="35"/>
      <c r="B398" s="36"/>
      <c r="C398" s="37"/>
      <c r="D398" s="187" t="s">
        <v>139</v>
      </c>
      <c r="E398" s="37"/>
      <c r="F398" s="192" t="s">
        <v>509</v>
      </c>
      <c r="G398" s="37"/>
      <c r="H398" s="37"/>
      <c r="I398" s="189"/>
      <c r="J398" s="37"/>
      <c r="K398" s="37"/>
      <c r="L398" s="40"/>
      <c r="M398" s="190"/>
      <c r="N398" s="191"/>
      <c r="O398" s="65"/>
      <c r="P398" s="65"/>
      <c r="Q398" s="65"/>
      <c r="R398" s="65"/>
      <c r="S398" s="65"/>
      <c r="T398" s="66"/>
      <c r="U398" s="35"/>
      <c r="V398" s="35"/>
      <c r="W398" s="35"/>
      <c r="X398" s="35"/>
      <c r="Y398" s="35"/>
      <c r="Z398" s="35"/>
      <c r="AA398" s="35"/>
      <c r="AB398" s="35"/>
      <c r="AC398" s="35"/>
      <c r="AD398" s="35"/>
      <c r="AE398" s="35"/>
      <c r="AT398" s="18" t="s">
        <v>139</v>
      </c>
      <c r="AU398" s="18" t="s">
        <v>81</v>
      </c>
    </row>
    <row r="399" spans="1:65" s="2" customFormat="1" ht="16.5" customHeight="1">
      <c r="A399" s="35"/>
      <c r="B399" s="36"/>
      <c r="C399" s="225" t="s">
        <v>510</v>
      </c>
      <c r="D399" s="225" t="s">
        <v>228</v>
      </c>
      <c r="E399" s="226" t="s">
        <v>511</v>
      </c>
      <c r="F399" s="227" t="s">
        <v>512</v>
      </c>
      <c r="G399" s="228" t="s">
        <v>133</v>
      </c>
      <c r="H399" s="229">
        <v>5</v>
      </c>
      <c r="I399" s="230"/>
      <c r="J399" s="231">
        <f>ROUND(I399*H399,2)</f>
        <v>0</v>
      </c>
      <c r="K399" s="227" t="s">
        <v>134</v>
      </c>
      <c r="L399" s="232"/>
      <c r="M399" s="233" t="s">
        <v>19</v>
      </c>
      <c r="N399" s="234" t="s">
        <v>42</v>
      </c>
      <c r="O399" s="65"/>
      <c r="P399" s="183">
        <f>O399*H399</f>
        <v>0</v>
      </c>
      <c r="Q399" s="183">
        <v>0</v>
      </c>
      <c r="R399" s="183">
        <f>Q399*H399</f>
        <v>0</v>
      </c>
      <c r="S399" s="183">
        <v>0</v>
      </c>
      <c r="T399" s="184">
        <f>S399*H399</f>
        <v>0</v>
      </c>
      <c r="U399" s="35"/>
      <c r="V399" s="35"/>
      <c r="W399" s="35"/>
      <c r="X399" s="35"/>
      <c r="Y399" s="35"/>
      <c r="Z399" s="35"/>
      <c r="AA399" s="35"/>
      <c r="AB399" s="35"/>
      <c r="AC399" s="35"/>
      <c r="AD399" s="35"/>
      <c r="AE399" s="35"/>
      <c r="AR399" s="185" t="s">
        <v>196</v>
      </c>
      <c r="AT399" s="185" t="s">
        <v>228</v>
      </c>
      <c r="AU399" s="185" t="s">
        <v>81</v>
      </c>
      <c r="AY399" s="18" t="s">
        <v>127</v>
      </c>
      <c r="BE399" s="186">
        <f>IF(N399="základní",J399,0)</f>
        <v>0</v>
      </c>
      <c r="BF399" s="186">
        <f>IF(N399="snížená",J399,0)</f>
        <v>0</v>
      </c>
      <c r="BG399" s="186">
        <f>IF(N399="zákl. přenesená",J399,0)</f>
        <v>0</v>
      </c>
      <c r="BH399" s="186">
        <f>IF(N399="sníž. přenesená",J399,0)</f>
        <v>0</v>
      </c>
      <c r="BI399" s="186">
        <f>IF(N399="nulová",J399,0)</f>
        <v>0</v>
      </c>
      <c r="BJ399" s="18" t="s">
        <v>79</v>
      </c>
      <c r="BK399" s="186">
        <f>ROUND(I399*H399,2)</f>
        <v>0</v>
      </c>
      <c r="BL399" s="18" t="s">
        <v>135</v>
      </c>
      <c r="BM399" s="185" t="s">
        <v>513</v>
      </c>
    </row>
    <row r="400" spans="1:65" s="2" customFormat="1" ht="11.25">
      <c r="A400" s="35"/>
      <c r="B400" s="36"/>
      <c r="C400" s="37"/>
      <c r="D400" s="187" t="s">
        <v>137</v>
      </c>
      <c r="E400" s="37"/>
      <c r="F400" s="188" t="s">
        <v>512</v>
      </c>
      <c r="G400" s="37"/>
      <c r="H400" s="37"/>
      <c r="I400" s="189"/>
      <c r="J400" s="37"/>
      <c r="K400" s="37"/>
      <c r="L400" s="40"/>
      <c r="M400" s="190"/>
      <c r="N400" s="191"/>
      <c r="O400" s="65"/>
      <c r="P400" s="65"/>
      <c r="Q400" s="65"/>
      <c r="R400" s="65"/>
      <c r="S400" s="65"/>
      <c r="T400" s="66"/>
      <c r="U400" s="35"/>
      <c r="V400" s="35"/>
      <c r="W400" s="35"/>
      <c r="X400" s="35"/>
      <c r="Y400" s="35"/>
      <c r="Z400" s="35"/>
      <c r="AA400" s="35"/>
      <c r="AB400" s="35"/>
      <c r="AC400" s="35"/>
      <c r="AD400" s="35"/>
      <c r="AE400" s="35"/>
      <c r="AT400" s="18" t="s">
        <v>137</v>
      </c>
      <c r="AU400" s="18" t="s">
        <v>81</v>
      </c>
    </row>
    <row r="401" spans="1:65" s="2" customFormat="1" ht="16.5" customHeight="1">
      <c r="A401" s="35"/>
      <c r="B401" s="36"/>
      <c r="C401" s="225" t="s">
        <v>514</v>
      </c>
      <c r="D401" s="225" t="s">
        <v>228</v>
      </c>
      <c r="E401" s="226" t="s">
        <v>515</v>
      </c>
      <c r="F401" s="227" t="s">
        <v>516</v>
      </c>
      <c r="G401" s="228" t="s">
        <v>133</v>
      </c>
      <c r="H401" s="229">
        <v>5</v>
      </c>
      <c r="I401" s="230"/>
      <c r="J401" s="231">
        <f>ROUND(I401*H401,2)</f>
        <v>0</v>
      </c>
      <c r="K401" s="227" t="s">
        <v>134</v>
      </c>
      <c r="L401" s="232"/>
      <c r="M401" s="233" t="s">
        <v>19</v>
      </c>
      <c r="N401" s="234" t="s">
        <v>42</v>
      </c>
      <c r="O401" s="65"/>
      <c r="P401" s="183">
        <f>O401*H401</f>
        <v>0</v>
      </c>
      <c r="Q401" s="183">
        <v>0</v>
      </c>
      <c r="R401" s="183">
        <f>Q401*H401</f>
        <v>0</v>
      </c>
      <c r="S401" s="183">
        <v>0</v>
      </c>
      <c r="T401" s="184">
        <f>S401*H401</f>
        <v>0</v>
      </c>
      <c r="U401" s="35"/>
      <c r="V401" s="35"/>
      <c r="W401" s="35"/>
      <c r="X401" s="35"/>
      <c r="Y401" s="35"/>
      <c r="Z401" s="35"/>
      <c r="AA401" s="35"/>
      <c r="AB401" s="35"/>
      <c r="AC401" s="35"/>
      <c r="AD401" s="35"/>
      <c r="AE401" s="35"/>
      <c r="AR401" s="185" t="s">
        <v>196</v>
      </c>
      <c r="AT401" s="185" t="s">
        <v>228</v>
      </c>
      <c r="AU401" s="185" t="s">
        <v>81</v>
      </c>
      <c r="AY401" s="18" t="s">
        <v>127</v>
      </c>
      <c r="BE401" s="186">
        <f>IF(N401="základní",J401,0)</f>
        <v>0</v>
      </c>
      <c r="BF401" s="186">
        <f>IF(N401="snížená",J401,0)</f>
        <v>0</v>
      </c>
      <c r="BG401" s="186">
        <f>IF(N401="zákl. přenesená",J401,0)</f>
        <v>0</v>
      </c>
      <c r="BH401" s="186">
        <f>IF(N401="sníž. přenesená",J401,0)</f>
        <v>0</v>
      </c>
      <c r="BI401" s="186">
        <f>IF(N401="nulová",J401,0)</f>
        <v>0</v>
      </c>
      <c r="BJ401" s="18" t="s">
        <v>79</v>
      </c>
      <c r="BK401" s="186">
        <f>ROUND(I401*H401,2)</f>
        <v>0</v>
      </c>
      <c r="BL401" s="18" t="s">
        <v>135</v>
      </c>
      <c r="BM401" s="185" t="s">
        <v>517</v>
      </c>
    </row>
    <row r="402" spans="1:65" s="2" customFormat="1" ht="11.25">
      <c r="A402" s="35"/>
      <c r="B402" s="36"/>
      <c r="C402" s="37"/>
      <c r="D402" s="187" t="s">
        <v>137</v>
      </c>
      <c r="E402" s="37"/>
      <c r="F402" s="188" t="s">
        <v>516</v>
      </c>
      <c r="G402" s="37"/>
      <c r="H402" s="37"/>
      <c r="I402" s="189"/>
      <c r="J402" s="37"/>
      <c r="K402" s="37"/>
      <c r="L402" s="40"/>
      <c r="M402" s="190"/>
      <c r="N402" s="191"/>
      <c r="O402" s="65"/>
      <c r="P402" s="65"/>
      <c r="Q402" s="65"/>
      <c r="R402" s="65"/>
      <c r="S402" s="65"/>
      <c r="T402" s="66"/>
      <c r="U402" s="35"/>
      <c r="V402" s="35"/>
      <c r="W402" s="35"/>
      <c r="X402" s="35"/>
      <c r="Y402" s="35"/>
      <c r="Z402" s="35"/>
      <c r="AA402" s="35"/>
      <c r="AB402" s="35"/>
      <c r="AC402" s="35"/>
      <c r="AD402" s="35"/>
      <c r="AE402" s="35"/>
      <c r="AT402" s="18" t="s">
        <v>137</v>
      </c>
      <c r="AU402" s="18" t="s">
        <v>81</v>
      </c>
    </row>
    <row r="403" spans="1:65" s="2" customFormat="1" ht="16.5" customHeight="1">
      <c r="A403" s="35"/>
      <c r="B403" s="36"/>
      <c r="C403" s="225" t="s">
        <v>518</v>
      </c>
      <c r="D403" s="225" t="s">
        <v>228</v>
      </c>
      <c r="E403" s="226" t="s">
        <v>519</v>
      </c>
      <c r="F403" s="227" t="s">
        <v>520</v>
      </c>
      <c r="G403" s="228" t="s">
        <v>133</v>
      </c>
      <c r="H403" s="229">
        <v>5</v>
      </c>
      <c r="I403" s="230"/>
      <c r="J403" s="231">
        <f>ROUND(I403*H403,2)</f>
        <v>0</v>
      </c>
      <c r="K403" s="227" t="s">
        <v>19</v>
      </c>
      <c r="L403" s="232"/>
      <c r="M403" s="233" t="s">
        <v>19</v>
      </c>
      <c r="N403" s="234" t="s">
        <v>42</v>
      </c>
      <c r="O403" s="65"/>
      <c r="P403" s="183">
        <f>O403*H403</f>
        <v>0</v>
      </c>
      <c r="Q403" s="183">
        <v>0</v>
      </c>
      <c r="R403" s="183">
        <f>Q403*H403</f>
        <v>0</v>
      </c>
      <c r="S403" s="183">
        <v>0</v>
      </c>
      <c r="T403" s="184">
        <f>S403*H403</f>
        <v>0</v>
      </c>
      <c r="U403" s="35"/>
      <c r="V403" s="35"/>
      <c r="W403" s="35"/>
      <c r="X403" s="35"/>
      <c r="Y403" s="35"/>
      <c r="Z403" s="35"/>
      <c r="AA403" s="35"/>
      <c r="AB403" s="35"/>
      <c r="AC403" s="35"/>
      <c r="AD403" s="35"/>
      <c r="AE403" s="35"/>
      <c r="AR403" s="185" t="s">
        <v>196</v>
      </c>
      <c r="AT403" s="185" t="s">
        <v>228</v>
      </c>
      <c r="AU403" s="185" t="s">
        <v>81</v>
      </c>
      <c r="AY403" s="18" t="s">
        <v>127</v>
      </c>
      <c r="BE403" s="186">
        <f>IF(N403="základní",J403,0)</f>
        <v>0</v>
      </c>
      <c r="BF403" s="186">
        <f>IF(N403="snížená",J403,0)</f>
        <v>0</v>
      </c>
      <c r="BG403" s="186">
        <f>IF(N403="zákl. přenesená",J403,0)</f>
        <v>0</v>
      </c>
      <c r="BH403" s="186">
        <f>IF(N403="sníž. přenesená",J403,0)</f>
        <v>0</v>
      </c>
      <c r="BI403" s="186">
        <f>IF(N403="nulová",J403,0)</f>
        <v>0</v>
      </c>
      <c r="BJ403" s="18" t="s">
        <v>79</v>
      </c>
      <c r="BK403" s="186">
        <f>ROUND(I403*H403,2)</f>
        <v>0</v>
      </c>
      <c r="BL403" s="18" t="s">
        <v>135</v>
      </c>
      <c r="BM403" s="185" t="s">
        <v>521</v>
      </c>
    </row>
    <row r="404" spans="1:65" s="2" customFormat="1" ht="11.25">
      <c r="A404" s="35"/>
      <c r="B404" s="36"/>
      <c r="C404" s="37"/>
      <c r="D404" s="187" t="s">
        <v>137</v>
      </c>
      <c r="E404" s="37"/>
      <c r="F404" s="188" t="s">
        <v>520</v>
      </c>
      <c r="G404" s="37"/>
      <c r="H404" s="37"/>
      <c r="I404" s="189"/>
      <c r="J404" s="37"/>
      <c r="K404" s="37"/>
      <c r="L404" s="40"/>
      <c r="M404" s="190"/>
      <c r="N404" s="191"/>
      <c r="O404" s="65"/>
      <c r="P404" s="65"/>
      <c r="Q404" s="65"/>
      <c r="R404" s="65"/>
      <c r="S404" s="65"/>
      <c r="T404" s="66"/>
      <c r="U404" s="35"/>
      <c r="V404" s="35"/>
      <c r="W404" s="35"/>
      <c r="X404" s="35"/>
      <c r="Y404" s="35"/>
      <c r="Z404" s="35"/>
      <c r="AA404" s="35"/>
      <c r="AB404" s="35"/>
      <c r="AC404" s="35"/>
      <c r="AD404" s="35"/>
      <c r="AE404" s="35"/>
      <c r="AT404" s="18" t="s">
        <v>137</v>
      </c>
      <c r="AU404" s="18" t="s">
        <v>81</v>
      </c>
    </row>
    <row r="405" spans="1:65" s="2" customFormat="1" ht="16.5" customHeight="1">
      <c r="A405" s="35"/>
      <c r="B405" s="36"/>
      <c r="C405" s="225" t="s">
        <v>522</v>
      </c>
      <c r="D405" s="225" t="s">
        <v>228</v>
      </c>
      <c r="E405" s="226" t="s">
        <v>523</v>
      </c>
      <c r="F405" s="227" t="s">
        <v>524</v>
      </c>
      <c r="G405" s="228" t="s">
        <v>133</v>
      </c>
      <c r="H405" s="229">
        <v>5</v>
      </c>
      <c r="I405" s="230"/>
      <c r="J405" s="231">
        <f>ROUND(I405*H405,2)</f>
        <v>0</v>
      </c>
      <c r="K405" s="227" t="s">
        <v>19</v>
      </c>
      <c r="L405" s="232"/>
      <c r="M405" s="233" t="s">
        <v>19</v>
      </c>
      <c r="N405" s="234" t="s">
        <v>42</v>
      </c>
      <c r="O405" s="65"/>
      <c r="P405" s="183">
        <f>O405*H405</f>
        <v>0</v>
      </c>
      <c r="Q405" s="183">
        <v>0</v>
      </c>
      <c r="R405" s="183">
        <f>Q405*H405</f>
        <v>0</v>
      </c>
      <c r="S405" s="183">
        <v>0</v>
      </c>
      <c r="T405" s="184">
        <f>S405*H405</f>
        <v>0</v>
      </c>
      <c r="U405" s="35"/>
      <c r="V405" s="35"/>
      <c r="W405" s="35"/>
      <c r="X405" s="35"/>
      <c r="Y405" s="35"/>
      <c r="Z405" s="35"/>
      <c r="AA405" s="35"/>
      <c r="AB405" s="35"/>
      <c r="AC405" s="35"/>
      <c r="AD405" s="35"/>
      <c r="AE405" s="35"/>
      <c r="AR405" s="185" t="s">
        <v>196</v>
      </c>
      <c r="AT405" s="185" t="s">
        <v>228</v>
      </c>
      <c r="AU405" s="185" t="s">
        <v>81</v>
      </c>
      <c r="AY405" s="18" t="s">
        <v>127</v>
      </c>
      <c r="BE405" s="186">
        <f>IF(N405="základní",J405,0)</f>
        <v>0</v>
      </c>
      <c r="BF405" s="186">
        <f>IF(N405="snížená",J405,0)</f>
        <v>0</v>
      </c>
      <c r="BG405" s="186">
        <f>IF(N405="zákl. přenesená",J405,0)</f>
        <v>0</v>
      </c>
      <c r="BH405" s="186">
        <f>IF(N405="sníž. přenesená",J405,0)</f>
        <v>0</v>
      </c>
      <c r="BI405" s="186">
        <f>IF(N405="nulová",J405,0)</f>
        <v>0</v>
      </c>
      <c r="BJ405" s="18" t="s">
        <v>79</v>
      </c>
      <c r="BK405" s="186">
        <f>ROUND(I405*H405,2)</f>
        <v>0</v>
      </c>
      <c r="BL405" s="18" t="s">
        <v>135</v>
      </c>
      <c r="BM405" s="185" t="s">
        <v>525</v>
      </c>
    </row>
    <row r="406" spans="1:65" s="2" customFormat="1" ht="11.25">
      <c r="A406" s="35"/>
      <c r="B406" s="36"/>
      <c r="C406" s="37"/>
      <c r="D406" s="187" t="s">
        <v>137</v>
      </c>
      <c r="E406" s="37"/>
      <c r="F406" s="188" t="s">
        <v>524</v>
      </c>
      <c r="G406" s="37"/>
      <c r="H406" s="37"/>
      <c r="I406" s="189"/>
      <c r="J406" s="37"/>
      <c r="K406" s="37"/>
      <c r="L406" s="40"/>
      <c r="M406" s="190"/>
      <c r="N406" s="191"/>
      <c r="O406" s="65"/>
      <c r="P406" s="65"/>
      <c r="Q406" s="65"/>
      <c r="R406" s="65"/>
      <c r="S406" s="65"/>
      <c r="T406" s="66"/>
      <c r="U406" s="35"/>
      <c r="V406" s="35"/>
      <c r="W406" s="35"/>
      <c r="X406" s="35"/>
      <c r="Y406" s="35"/>
      <c r="Z406" s="35"/>
      <c r="AA406" s="35"/>
      <c r="AB406" s="35"/>
      <c r="AC406" s="35"/>
      <c r="AD406" s="35"/>
      <c r="AE406" s="35"/>
      <c r="AT406" s="18" t="s">
        <v>137</v>
      </c>
      <c r="AU406" s="18" t="s">
        <v>81</v>
      </c>
    </row>
    <row r="407" spans="1:65" s="2" customFormat="1" ht="16.5" customHeight="1">
      <c r="A407" s="35"/>
      <c r="B407" s="36"/>
      <c r="C407" s="174" t="s">
        <v>526</v>
      </c>
      <c r="D407" s="174" t="s">
        <v>130</v>
      </c>
      <c r="E407" s="175" t="s">
        <v>527</v>
      </c>
      <c r="F407" s="176" t="s">
        <v>528</v>
      </c>
      <c r="G407" s="177" t="s">
        <v>182</v>
      </c>
      <c r="H407" s="178">
        <v>72.900000000000006</v>
      </c>
      <c r="I407" s="179"/>
      <c r="J407" s="180">
        <f>ROUND(I407*H407,2)</f>
        <v>0</v>
      </c>
      <c r="K407" s="176" t="s">
        <v>134</v>
      </c>
      <c r="L407" s="40"/>
      <c r="M407" s="181" t="s">
        <v>19</v>
      </c>
      <c r="N407" s="182" t="s">
        <v>42</v>
      </c>
      <c r="O407" s="65"/>
      <c r="P407" s="183">
        <f>O407*H407</f>
        <v>0</v>
      </c>
      <c r="Q407" s="183">
        <v>0</v>
      </c>
      <c r="R407" s="183">
        <f>Q407*H407</f>
        <v>0</v>
      </c>
      <c r="S407" s="183">
        <v>0</v>
      </c>
      <c r="T407" s="184">
        <f>S407*H407</f>
        <v>0</v>
      </c>
      <c r="U407" s="35"/>
      <c r="V407" s="35"/>
      <c r="W407" s="35"/>
      <c r="X407" s="35"/>
      <c r="Y407" s="35"/>
      <c r="Z407" s="35"/>
      <c r="AA407" s="35"/>
      <c r="AB407" s="35"/>
      <c r="AC407" s="35"/>
      <c r="AD407" s="35"/>
      <c r="AE407" s="35"/>
      <c r="AR407" s="185" t="s">
        <v>135</v>
      </c>
      <c r="AT407" s="185" t="s">
        <v>130</v>
      </c>
      <c r="AU407" s="185" t="s">
        <v>81</v>
      </c>
      <c r="AY407" s="18" t="s">
        <v>127</v>
      </c>
      <c r="BE407" s="186">
        <f>IF(N407="základní",J407,0)</f>
        <v>0</v>
      </c>
      <c r="BF407" s="186">
        <f>IF(N407="snížená",J407,0)</f>
        <v>0</v>
      </c>
      <c r="BG407" s="186">
        <f>IF(N407="zákl. přenesená",J407,0)</f>
        <v>0</v>
      </c>
      <c r="BH407" s="186">
        <f>IF(N407="sníž. přenesená",J407,0)</f>
        <v>0</v>
      </c>
      <c r="BI407" s="186">
        <f>IF(N407="nulová",J407,0)</f>
        <v>0</v>
      </c>
      <c r="BJ407" s="18" t="s">
        <v>79</v>
      </c>
      <c r="BK407" s="186">
        <f>ROUND(I407*H407,2)</f>
        <v>0</v>
      </c>
      <c r="BL407" s="18" t="s">
        <v>135</v>
      </c>
      <c r="BM407" s="185" t="s">
        <v>529</v>
      </c>
    </row>
    <row r="408" spans="1:65" s="2" customFormat="1" ht="39">
      <c r="A408" s="35"/>
      <c r="B408" s="36"/>
      <c r="C408" s="37"/>
      <c r="D408" s="187" t="s">
        <v>137</v>
      </c>
      <c r="E408" s="37"/>
      <c r="F408" s="188" t="s">
        <v>530</v>
      </c>
      <c r="G408" s="37"/>
      <c r="H408" s="37"/>
      <c r="I408" s="189"/>
      <c r="J408" s="37"/>
      <c r="K408" s="37"/>
      <c r="L408" s="40"/>
      <c r="M408" s="190"/>
      <c r="N408" s="191"/>
      <c r="O408" s="65"/>
      <c r="P408" s="65"/>
      <c r="Q408" s="65"/>
      <c r="R408" s="65"/>
      <c r="S408" s="65"/>
      <c r="T408" s="66"/>
      <c r="U408" s="35"/>
      <c r="V408" s="35"/>
      <c r="W408" s="35"/>
      <c r="X408" s="35"/>
      <c r="Y408" s="35"/>
      <c r="Z408" s="35"/>
      <c r="AA408" s="35"/>
      <c r="AB408" s="35"/>
      <c r="AC408" s="35"/>
      <c r="AD408" s="35"/>
      <c r="AE408" s="35"/>
      <c r="AT408" s="18" t="s">
        <v>137</v>
      </c>
      <c r="AU408" s="18" t="s">
        <v>81</v>
      </c>
    </row>
    <row r="409" spans="1:65" s="2" customFormat="1" ht="48.75">
      <c r="A409" s="35"/>
      <c r="B409" s="36"/>
      <c r="C409" s="37"/>
      <c r="D409" s="187" t="s">
        <v>139</v>
      </c>
      <c r="E409" s="37"/>
      <c r="F409" s="192" t="s">
        <v>531</v>
      </c>
      <c r="G409" s="37"/>
      <c r="H409" s="37"/>
      <c r="I409" s="189"/>
      <c r="J409" s="37"/>
      <c r="K409" s="37"/>
      <c r="L409" s="40"/>
      <c r="M409" s="190"/>
      <c r="N409" s="191"/>
      <c r="O409" s="65"/>
      <c r="P409" s="65"/>
      <c r="Q409" s="65"/>
      <c r="R409" s="65"/>
      <c r="S409" s="65"/>
      <c r="T409" s="66"/>
      <c r="U409" s="35"/>
      <c r="V409" s="35"/>
      <c r="W409" s="35"/>
      <c r="X409" s="35"/>
      <c r="Y409" s="35"/>
      <c r="Z409" s="35"/>
      <c r="AA409" s="35"/>
      <c r="AB409" s="35"/>
      <c r="AC409" s="35"/>
      <c r="AD409" s="35"/>
      <c r="AE409" s="35"/>
      <c r="AT409" s="18" t="s">
        <v>139</v>
      </c>
      <c r="AU409" s="18" t="s">
        <v>81</v>
      </c>
    </row>
    <row r="410" spans="1:65" s="2" customFormat="1" ht="16.5" customHeight="1">
      <c r="A410" s="35"/>
      <c r="B410" s="36"/>
      <c r="C410" s="174" t="s">
        <v>532</v>
      </c>
      <c r="D410" s="174" t="s">
        <v>130</v>
      </c>
      <c r="E410" s="175" t="s">
        <v>533</v>
      </c>
      <c r="F410" s="176" t="s">
        <v>534</v>
      </c>
      <c r="G410" s="177" t="s">
        <v>182</v>
      </c>
      <c r="H410" s="178">
        <v>218.77500000000001</v>
      </c>
      <c r="I410" s="179"/>
      <c r="J410" s="180">
        <f>ROUND(I410*H410,2)</f>
        <v>0</v>
      </c>
      <c r="K410" s="176" t="s">
        <v>134</v>
      </c>
      <c r="L410" s="40"/>
      <c r="M410" s="181" t="s">
        <v>19</v>
      </c>
      <c r="N410" s="182" t="s">
        <v>42</v>
      </c>
      <c r="O410" s="65"/>
      <c r="P410" s="183">
        <f>O410*H410</f>
        <v>0</v>
      </c>
      <c r="Q410" s="183">
        <v>0</v>
      </c>
      <c r="R410" s="183">
        <f>Q410*H410</f>
        <v>0</v>
      </c>
      <c r="S410" s="183">
        <v>0</v>
      </c>
      <c r="T410" s="184">
        <f>S410*H410</f>
        <v>0</v>
      </c>
      <c r="U410" s="35"/>
      <c r="V410" s="35"/>
      <c r="W410" s="35"/>
      <c r="X410" s="35"/>
      <c r="Y410" s="35"/>
      <c r="Z410" s="35"/>
      <c r="AA410" s="35"/>
      <c r="AB410" s="35"/>
      <c r="AC410" s="35"/>
      <c r="AD410" s="35"/>
      <c r="AE410" s="35"/>
      <c r="AR410" s="185" t="s">
        <v>135</v>
      </c>
      <c r="AT410" s="185" t="s">
        <v>130</v>
      </c>
      <c r="AU410" s="185" t="s">
        <v>81</v>
      </c>
      <c r="AY410" s="18" t="s">
        <v>127</v>
      </c>
      <c r="BE410" s="186">
        <f>IF(N410="základní",J410,0)</f>
        <v>0</v>
      </c>
      <c r="BF410" s="186">
        <f>IF(N410="snížená",J410,0)</f>
        <v>0</v>
      </c>
      <c r="BG410" s="186">
        <f>IF(N410="zákl. přenesená",J410,0)</f>
        <v>0</v>
      </c>
      <c r="BH410" s="186">
        <f>IF(N410="sníž. přenesená",J410,0)</f>
        <v>0</v>
      </c>
      <c r="BI410" s="186">
        <f>IF(N410="nulová",J410,0)</f>
        <v>0</v>
      </c>
      <c r="BJ410" s="18" t="s">
        <v>79</v>
      </c>
      <c r="BK410" s="186">
        <f>ROUND(I410*H410,2)</f>
        <v>0</v>
      </c>
      <c r="BL410" s="18" t="s">
        <v>135</v>
      </c>
      <c r="BM410" s="185" t="s">
        <v>535</v>
      </c>
    </row>
    <row r="411" spans="1:65" s="2" customFormat="1" ht="19.5">
      <c r="A411" s="35"/>
      <c r="B411" s="36"/>
      <c r="C411" s="37"/>
      <c r="D411" s="187" t="s">
        <v>137</v>
      </c>
      <c r="E411" s="37"/>
      <c r="F411" s="188" t="s">
        <v>536</v>
      </c>
      <c r="G411" s="37"/>
      <c r="H411" s="37"/>
      <c r="I411" s="189"/>
      <c r="J411" s="37"/>
      <c r="K411" s="37"/>
      <c r="L411" s="40"/>
      <c r="M411" s="190"/>
      <c r="N411" s="191"/>
      <c r="O411" s="65"/>
      <c r="P411" s="65"/>
      <c r="Q411" s="65"/>
      <c r="R411" s="65"/>
      <c r="S411" s="65"/>
      <c r="T411" s="66"/>
      <c r="U411" s="35"/>
      <c r="V411" s="35"/>
      <c r="W411" s="35"/>
      <c r="X411" s="35"/>
      <c r="Y411" s="35"/>
      <c r="Z411" s="35"/>
      <c r="AA411" s="35"/>
      <c r="AB411" s="35"/>
      <c r="AC411" s="35"/>
      <c r="AD411" s="35"/>
      <c r="AE411" s="35"/>
      <c r="AT411" s="18" t="s">
        <v>137</v>
      </c>
      <c r="AU411" s="18" t="s">
        <v>81</v>
      </c>
    </row>
    <row r="412" spans="1:65" s="2" customFormat="1" ht="29.25">
      <c r="A412" s="35"/>
      <c r="B412" s="36"/>
      <c r="C412" s="37"/>
      <c r="D412" s="187" t="s">
        <v>139</v>
      </c>
      <c r="E412" s="37"/>
      <c r="F412" s="192" t="s">
        <v>537</v>
      </c>
      <c r="G412" s="37"/>
      <c r="H412" s="37"/>
      <c r="I412" s="189"/>
      <c r="J412" s="37"/>
      <c r="K412" s="37"/>
      <c r="L412" s="40"/>
      <c r="M412" s="190"/>
      <c r="N412" s="191"/>
      <c r="O412" s="65"/>
      <c r="P412" s="65"/>
      <c r="Q412" s="65"/>
      <c r="R412" s="65"/>
      <c r="S412" s="65"/>
      <c r="T412" s="66"/>
      <c r="U412" s="35"/>
      <c r="V412" s="35"/>
      <c r="W412" s="35"/>
      <c r="X412" s="35"/>
      <c r="Y412" s="35"/>
      <c r="Z412" s="35"/>
      <c r="AA412" s="35"/>
      <c r="AB412" s="35"/>
      <c r="AC412" s="35"/>
      <c r="AD412" s="35"/>
      <c r="AE412" s="35"/>
      <c r="AT412" s="18" t="s">
        <v>139</v>
      </c>
      <c r="AU412" s="18" t="s">
        <v>81</v>
      </c>
    </row>
    <row r="413" spans="1:65" s="2" customFormat="1" ht="19.5">
      <c r="A413" s="35"/>
      <c r="B413" s="36"/>
      <c r="C413" s="37"/>
      <c r="D413" s="187" t="s">
        <v>141</v>
      </c>
      <c r="E413" s="37"/>
      <c r="F413" s="192" t="s">
        <v>186</v>
      </c>
      <c r="G413" s="37"/>
      <c r="H413" s="37"/>
      <c r="I413" s="189"/>
      <c r="J413" s="37"/>
      <c r="K413" s="37"/>
      <c r="L413" s="40"/>
      <c r="M413" s="190"/>
      <c r="N413" s="191"/>
      <c r="O413" s="65"/>
      <c r="P413" s="65"/>
      <c r="Q413" s="65"/>
      <c r="R413" s="65"/>
      <c r="S413" s="65"/>
      <c r="T413" s="66"/>
      <c r="U413" s="35"/>
      <c r="V413" s="35"/>
      <c r="W413" s="35"/>
      <c r="X413" s="35"/>
      <c r="Y413" s="35"/>
      <c r="Z413" s="35"/>
      <c r="AA413" s="35"/>
      <c r="AB413" s="35"/>
      <c r="AC413" s="35"/>
      <c r="AD413" s="35"/>
      <c r="AE413" s="35"/>
      <c r="AT413" s="18" t="s">
        <v>141</v>
      </c>
      <c r="AU413" s="18" t="s">
        <v>81</v>
      </c>
    </row>
    <row r="414" spans="1:65" s="2" customFormat="1" ht="16.5" customHeight="1">
      <c r="A414" s="35"/>
      <c r="B414" s="36"/>
      <c r="C414" s="174" t="s">
        <v>538</v>
      </c>
      <c r="D414" s="174" t="s">
        <v>130</v>
      </c>
      <c r="E414" s="175" t="s">
        <v>539</v>
      </c>
      <c r="F414" s="176" t="s">
        <v>540</v>
      </c>
      <c r="G414" s="177" t="s">
        <v>182</v>
      </c>
      <c r="H414" s="178">
        <v>218.77500000000001</v>
      </c>
      <c r="I414" s="179"/>
      <c r="J414" s="180">
        <f>ROUND(I414*H414,2)</f>
        <v>0</v>
      </c>
      <c r="K414" s="176" t="s">
        <v>134</v>
      </c>
      <c r="L414" s="40"/>
      <c r="M414" s="181" t="s">
        <v>19</v>
      </c>
      <c r="N414" s="182" t="s">
        <v>42</v>
      </c>
      <c r="O414" s="65"/>
      <c r="P414" s="183">
        <f>O414*H414</f>
        <v>0</v>
      </c>
      <c r="Q414" s="183">
        <v>0</v>
      </c>
      <c r="R414" s="183">
        <f>Q414*H414</f>
        <v>0</v>
      </c>
      <c r="S414" s="183">
        <v>0</v>
      </c>
      <c r="T414" s="184">
        <f>S414*H414</f>
        <v>0</v>
      </c>
      <c r="U414" s="35"/>
      <c r="V414" s="35"/>
      <c r="W414" s="35"/>
      <c r="X414" s="35"/>
      <c r="Y414" s="35"/>
      <c r="Z414" s="35"/>
      <c r="AA414" s="35"/>
      <c r="AB414" s="35"/>
      <c r="AC414" s="35"/>
      <c r="AD414" s="35"/>
      <c r="AE414" s="35"/>
      <c r="AR414" s="185" t="s">
        <v>135</v>
      </c>
      <c r="AT414" s="185" t="s">
        <v>130</v>
      </c>
      <c r="AU414" s="185" t="s">
        <v>81</v>
      </c>
      <c r="AY414" s="18" t="s">
        <v>127</v>
      </c>
      <c r="BE414" s="186">
        <f>IF(N414="základní",J414,0)</f>
        <v>0</v>
      </c>
      <c r="BF414" s="186">
        <f>IF(N414="snížená",J414,0)</f>
        <v>0</v>
      </c>
      <c r="BG414" s="186">
        <f>IF(N414="zákl. přenesená",J414,0)</f>
        <v>0</v>
      </c>
      <c r="BH414" s="186">
        <f>IF(N414="sníž. přenesená",J414,0)</f>
        <v>0</v>
      </c>
      <c r="BI414" s="186">
        <f>IF(N414="nulová",J414,0)</f>
        <v>0</v>
      </c>
      <c r="BJ414" s="18" t="s">
        <v>79</v>
      </c>
      <c r="BK414" s="186">
        <f>ROUND(I414*H414,2)</f>
        <v>0</v>
      </c>
      <c r="BL414" s="18" t="s">
        <v>135</v>
      </c>
      <c r="BM414" s="185" t="s">
        <v>541</v>
      </c>
    </row>
    <row r="415" spans="1:65" s="2" customFormat="1" ht="19.5">
      <c r="A415" s="35"/>
      <c r="B415" s="36"/>
      <c r="C415" s="37"/>
      <c r="D415" s="187" t="s">
        <v>137</v>
      </c>
      <c r="E415" s="37"/>
      <c r="F415" s="188" t="s">
        <v>542</v>
      </c>
      <c r="G415" s="37"/>
      <c r="H415" s="37"/>
      <c r="I415" s="189"/>
      <c r="J415" s="37"/>
      <c r="K415" s="37"/>
      <c r="L415" s="40"/>
      <c r="M415" s="190"/>
      <c r="N415" s="191"/>
      <c r="O415" s="65"/>
      <c r="P415" s="65"/>
      <c r="Q415" s="65"/>
      <c r="R415" s="65"/>
      <c r="S415" s="65"/>
      <c r="T415" s="66"/>
      <c r="U415" s="35"/>
      <c r="V415" s="35"/>
      <c r="W415" s="35"/>
      <c r="X415" s="35"/>
      <c r="Y415" s="35"/>
      <c r="Z415" s="35"/>
      <c r="AA415" s="35"/>
      <c r="AB415" s="35"/>
      <c r="AC415" s="35"/>
      <c r="AD415" s="35"/>
      <c r="AE415" s="35"/>
      <c r="AT415" s="18" t="s">
        <v>137</v>
      </c>
      <c r="AU415" s="18" t="s">
        <v>81</v>
      </c>
    </row>
    <row r="416" spans="1:65" s="2" customFormat="1" ht="29.25">
      <c r="A416" s="35"/>
      <c r="B416" s="36"/>
      <c r="C416" s="37"/>
      <c r="D416" s="187" t="s">
        <v>139</v>
      </c>
      <c r="E416" s="37"/>
      <c r="F416" s="192" t="s">
        <v>537</v>
      </c>
      <c r="G416" s="37"/>
      <c r="H416" s="37"/>
      <c r="I416" s="189"/>
      <c r="J416" s="37"/>
      <c r="K416" s="37"/>
      <c r="L416" s="40"/>
      <c r="M416" s="190"/>
      <c r="N416" s="191"/>
      <c r="O416" s="65"/>
      <c r="P416" s="65"/>
      <c r="Q416" s="65"/>
      <c r="R416" s="65"/>
      <c r="S416" s="65"/>
      <c r="T416" s="66"/>
      <c r="U416" s="35"/>
      <c r="V416" s="35"/>
      <c r="W416" s="35"/>
      <c r="X416" s="35"/>
      <c r="Y416" s="35"/>
      <c r="Z416" s="35"/>
      <c r="AA416" s="35"/>
      <c r="AB416" s="35"/>
      <c r="AC416" s="35"/>
      <c r="AD416" s="35"/>
      <c r="AE416" s="35"/>
      <c r="AT416" s="18" t="s">
        <v>139</v>
      </c>
      <c r="AU416" s="18" t="s">
        <v>81</v>
      </c>
    </row>
    <row r="417" spans="1:65" s="2" customFormat="1" ht="19.5">
      <c r="A417" s="35"/>
      <c r="B417" s="36"/>
      <c r="C417" s="37"/>
      <c r="D417" s="187" t="s">
        <v>141</v>
      </c>
      <c r="E417" s="37"/>
      <c r="F417" s="192" t="s">
        <v>186</v>
      </c>
      <c r="G417" s="37"/>
      <c r="H417" s="37"/>
      <c r="I417" s="189"/>
      <c r="J417" s="37"/>
      <c r="K417" s="37"/>
      <c r="L417" s="40"/>
      <c r="M417" s="190"/>
      <c r="N417" s="191"/>
      <c r="O417" s="65"/>
      <c r="P417" s="65"/>
      <c r="Q417" s="65"/>
      <c r="R417" s="65"/>
      <c r="S417" s="65"/>
      <c r="T417" s="66"/>
      <c r="U417" s="35"/>
      <c r="V417" s="35"/>
      <c r="W417" s="35"/>
      <c r="X417" s="35"/>
      <c r="Y417" s="35"/>
      <c r="Z417" s="35"/>
      <c r="AA417" s="35"/>
      <c r="AB417" s="35"/>
      <c r="AC417" s="35"/>
      <c r="AD417" s="35"/>
      <c r="AE417" s="35"/>
      <c r="AT417" s="18" t="s">
        <v>141</v>
      </c>
      <c r="AU417" s="18" t="s">
        <v>81</v>
      </c>
    </row>
    <row r="418" spans="1:65" s="2" customFormat="1" ht="16.5" customHeight="1">
      <c r="A418" s="35"/>
      <c r="B418" s="36"/>
      <c r="C418" s="174" t="s">
        <v>543</v>
      </c>
      <c r="D418" s="174" t="s">
        <v>130</v>
      </c>
      <c r="E418" s="175" t="s">
        <v>544</v>
      </c>
      <c r="F418" s="176" t="s">
        <v>545</v>
      </c>
      <c r="G418" s="177" t="s">
        <v>133</v>
      </c>
      <c r="H418" s="178">
        <v>6</v>
      </c>
      <c r="I418" s="179"/>
      <c r="J418" s="180">
        <f>ROUND(I418*H418,2)</f>
        <v>0</v>
      </c>
      <c r="K418" s="176" t="s">
        <v>134</v>
      </c>
      <c r="L418" s="40"/>
      <c r="M418" s="181" t="s">
        <v>19</v>
      </c>
      <c r="N418" s="182" t="s">
        <v>42</v>
      </c>
      <c r="O418" s="65"/>
      <c r="P418" s="183">
        <f>O418*H418</f>
        <v>0</v>
      </c>
      <c r="Q418" s="183">
        <v>0</v>
      </c>
      <c r="R418" s="183">
        <f>Q418*H418</f>
        <v>0</v>
      </c>
      <c r="S418" s="183">
        <v>0</v>
      </c>
      <c r="T418" s="184">
        <f>S418*H418</f>
        <v>0</v>
      </c>
      <c r="U418" s="35"/>
      <c r="V418" s="35"/>
      <c r="W418" s="35"/>
      <c r="X418" s="35"/>
      <c r="Y418" s="35"/>
      <c r="Z418" s="35"/>
      <c r="AA418" s="35"/>
      <c r="AB418" s="35"/>
      <c r="AC418" s="35"/>
      <c r="AD418" s="35"/>
      <c r="AE418" s="35"/>
      <c r="AR418" s="185" t="s">
        <v>135</v>
      </c>
      <c r="AT418" s="185" t="s">
        <v>130</v>
      </c>
      <c r="AU418" s="185" t="s">
        <v>81</v>
      </c>
      <c r="AY418" s="18" t="s">
        <v>127</v>
      </c>
      <c r="BE418" s="186">
        <f>IF(N418="základní",J418,0)</f>
        <v>0</v>
      </c>
      <c r="BF418" s="186">
        <f>IF(N418="snížená",J418,0)</f>
        <v>0</v>
      </c>
      <c r="BG418" s="186">
        <f>IF(N418="zákl. přenesená",J418,0)</f>
        <v>0</v>
      </c>
      <c r="BH418" s="186">
        <f>IF(N418="sníž. přenesená",J418,0)</f>
        <v>0</v>
      </c>
      <c r="BI418" s="186">
        <f>IF(N418="nulová",J418,0)</f>
        <v>0</v>
      </c>
      <c r="BJ418" s="18" t="s">
        <v>79</v>
      </c>
      <c r="BK418" s="186">
        <f>ROUND(I418*H418,2)</f>
        <v>0</v>
      </c>
      <c r="BL418" s="18" t="s">
        <v>135</v>
      </c>
      <c r="BM418" s="185" t="s">
        <v>546</v>
      </c>
    </row>
    <row r="419" spans="1:65" s="2" customFormat="1" ht="19.5">
      <c r="A419" s="35"/>
      <c r="B419" s="36"/>
      <c r="C419" s="37"/>
      <c r="D419" s="187" t="s">
        <v>137</v>
      </c>
      <c r="E419" s="37"/>
      <c r="F419" s="188" t="s">
        <v>547</v>
      </c>
      <c r="G419" s="37"/>
      <c r="H419" s="37"/>
      <c r="I419" s="189"/>
      <c r="J419" s="37"/>
      <c r="K419" s="37"/>
      <c r="L419" s="40"/>
      <c r="M419" s="190"/>
      <c r="N419" s="191"/>
      <c r="O419" s="65"/>
      <c r="P419" s="65"/>
      <c r="Q419" s="65"/>
      <c r="R419" s="65"/>
      <c r="S419" s="65"/>
      <c r="T419" s="66"/>
      <c r="U419" s="35"/>
      <c r="V419" s="35"/>
      <c r="W419" s="35"/>
      <c r="X419" s="35"/>
      <c r="Y419" s="35"/>
      <c r="Z419" s="35"/>
      <c r="AA419" s="35"/>
      <c r="AB419" s="35"/>
      <c r="AC419" s="35"/>
      <c r="AD419" s="35"/>
      <c r="AE419" s="35"/>
      <c r="AT419" s="18" t="s">
        <v>137</v>
      </c>
      <c r="AU419" s="18" t="s">
        <v>81</v>
      </c>
    </row>
    <row r="420" spans="1:65" s="2" customFormat="1" ht="29.25">
      <c r="A420" s="35"/>
      <c r="B420" s="36"/>
      <c r="C420" s="37"/>
      <c r="D420" s="187" t="s">
        <v>139</v>
      </c>
      <c r="E420" s="37"/>
      <c r="F420" s="192" t="s">
        <v>548</v>
      </c>
      <c r="G420" s="37"/>
      <c r="H420" s="37"/>
      <c r="I420" s="189"/>
      <c r="J420" s="37"/>
      <c r="K420" s="37"/>
      <c r="L420" s="40"/>
      <c r="M420" s="190"/>
      <c r="N420" s="191"/>
      <c r="O420" s="65"/>
      <c r="P420" s="65"/>
      <c r="Q420" s="65"/>
      <c r="R420" s="65"/>
      <c r="S420" s="65"/>
      <c r="T420" s="66"/>
      <c r="U420" s="35"/>
      <c r="V420" s="35"/>
      <c r="W420" s="35"/>
      <c r="X420" s="35"/>
      <c r="Y420" s="35"/>
      <c r="Z420" s="35"/>
      <c r="AA420" s="35"/>
      <c r="AB420" s="35"/>
      <c r="AC420" s="35"/>
      <c r="AD420" s="35"/>
      <c r="AE420" s="35"/>
      <c r="AT420" s="18" t="s">
        <v>139</v>
      </c>
      <c r="AU420" s="18" t="s">
        <v>81</v>
      </c>
    </row>
    <row r="421" spans="1:65" s="2" customFormat="1" ht="16.5" customHeight="1">
      <c r="A421" s="35"/>
      <c r="B421" s="36"/>
      <c r="C421" s="174" t="s">
        <v>549</v>
      </c>
      <c r="D421" s="174" t="s">
        <v>130</v>
      </c>
      <c r="E421" s="175" t="s">
        <v>550</v>
      </c>
      <c r="F421" s="176" t="s">
        <v>551</v>
      </c>
      <c r="G421" s="177" t="s">
        <v>133</v>
      </c>
      <c r="H421" s="178">
        <v>6</v>
      </c>
      <c r="I421" s="179"/>
      <c r="J421" s="180">
        <f>ROUND(I421*H421,2)</f>
        <v>0</v>
      </c>
      <c r="K421" s="176" t="s">
        <v>134</v>
      </c>
      <c r="L421" s="40"/>
      <c r="M421" s="181" t="s">
        <v>19</v>
      </c>
      <c r="N421" s="182" t="s">
        <v>42</v>
      </c>
      <c r="O421" s="65"/>
      <c r="P421" s="183">
        <f>O421*H421</f>
        <v>0</v>
      </c>
      <c r="Q421" s="183">
        <v>0</v>
      </c>
      <c r="R421" s="183">
        <f>Q421*H421</f>
        <v>0</v>
      </c>
      <c r="S421" s="183">
        <v>0</v>
      </c>
      <c r="T421" s="184">
        <f>S421*H421</f>
        <v>0</v>
      </c>
      <c r="U421" s="35"/>
      <c r="V421" s="35"/>
      <c r="W421" s="35"/>
      <c r="X421" s="35"/>
      <c r="Y421" s="35"/>
      <c r="Z421" s="35"/>
      <c r="AA421" s="35"/>
      <c r="AB421" s="35"/>
      <c r="AC421" s="35"/>
      <c r="AD421" s="35"/>
      <c r="AE421" s="35"/>
      <c r="AR421" s="185" t="s">
        <v>135</v>
      </c>
      <c r="AT421" s="185" t="s">
        <v>130</v>
      </c>
      <c r="AU421" s="185" t="s">
        <v>81</v>
      </c>
      <c r="AY421" s="18" t="s">
        <v>127</v>
      </c>
      <c r="BE421" s="186">
        <f>IF(N421="základní",J421,0)</f>
        <v>0</v>
      </c>
      <c r="BF421" s="186">
        <f>IF(N421="snížená",J421,0)</f>
        <v>0</v>
      </c>
      <c r="BG421" s="186">
        <f>IF(N421="zákl. přenesená",J421,0)</f>
        <v>0</v>
      </c>
      <c r="BH421" s="186">
        <f>IF(N421="sníž. přenesená",J421,0)</f>
        <v>0</v>
      </c>
      <c r="BI421" s="186">
        <f>IF(N421="nulová",J421,0)</f>
        <v>0</v>
      </c>
      <c r="BJ421" s="18" t="s">
        <v>79</v>
      </c>
      <c r="BK421" s="186">
        <f>ROUND(I421*H421,2)</f>
        <v>0</v>
      </c>
      <c r="BL421" s="18" t="s">
        <v>135</v>
      </c>
      <c r="BM421" s="185" t="s">
        <v>552</v>
      </c>
    </row>
    <row r="422" spans="1:65" s="2" customFormat="1" ht="29.25">
      <c r="A422" s="35"/>
      <c r="B422" s="36"/>
      <c r="C422" s="37"/>
      <c r="D422" s="187" t="s">
        <v>137</v>
      </c>
      <c r="E422" s="37"/>
      <c r="F422" s="188" t="s">
        <v>553</v>
      </c>
      <c r="G422" s="37"/>
      <c r="H422" s="37"/>
      <c r="I422" s="189"/>
      <c r="J422" s="37"/>
      <c r="K422" s="37"/>
      <c r="L422" s="40"/>
      <c r="M422" s="190"/>
      <c r="N422" s="191"/>
      <c r="O422" s="65"/>
      <c r="P422" s="65"/>
      <c r="Q422" s="65"/>
      <c r="R422" s="65"/>
      <c r="S422" s="65"/>
      <c r="T422" s="66"/>
      <c r="U422" s="35"/>
      <c r="V422" s="35"/>
      <c r="W422" s="35"/>
      <c r="X422" s="35"/>
      <c r="Y422" s="35"/>
      <c r="Z422" s="35"/>
      <c r="AA422" s="35"/>
      <c r="AB422" s="35"/>
      <c r="AC422" s="35"/>
      <c r="AD422" s="35"/>
      <c r="AE422" s="35"/>
      <c r="AT422" s="18" t="s">
        <v>137</v>
      </c>
      <c r="AU422" s="18" t="s">
        <v>81</v>
      </c>
    </row>
    <row r="423" spans="1:65" s="2" customFormat="1" ht="39">
      <c r="A423" s="35"/>
      <c r="B423" s="36"/>
      <c r="C423" s="37"/>
      <c r="D423" s="187" t="s">
        <v>139</v>
      </c>
      <c r="E423" s="37"/>
      <c r="F423" s="192" t="s">
        <v>554</v>
      </c>
      <c r="G423" s="37"/>
      <c r="H423" s="37"/>
      <c r="I423" s="189"/>
      <c r="J423" s="37"/>
      <c r="K423" s="37"/>
      <c r="L423" s="40"/>
      <c r="M423" s="190"/>
      <c r="N423" s="191"/>
      <c r="O423" s="65"/>
      <c r="P423" s="65"/>
      <c r="Q423" s="65"/>
      <c r="R423" s="65"/>
      <c r="S423" s="65"/>
      <c r="T423" s="66"/>
      <c r="U423" s="35"/>
      <c r="V423" s="35"/>
      <c r="W423" s="35"/>
      <c r="X423" s="35"/>
      <c r="Y423" s="35"/>
      <c r="Z423" s="35"/>
      <c r="AA423" s="35"/>
      <c r="AB423" s="35"/>
      <c r="AC423" s="35"/>
      <c r="AD423" s="35"/>
      <c r="AE423" s="35"/>
      <c r="AT423" s="18" t="s">
        <v>139</v>
      </c>
      <c r="AU423" s="18" t="s">
        <v>81</v>
      </c>
    </row>
    <row r="424" spans="1:65" s="2" customFormat="1" ht="16.5" customHeight="1">
      <c r="A424" s="35"/>
      <c r="B424" s="36"/>
      <c r="C424" s="174" t="s">
        <v>555</v>
      </c>
      <c r="D424" s="174" t="s">
        <v>130</v>
      </c>
      <c r="E424" s="175" t="s">
        <v>556</v>
      </c>
      <c r="F424" s="176" t="s">
        <v>557</v>
      </c>
      <c r="G424" s="177" t="s">
        <v>133</v>
      </c>
      <c r="H424" s="178">
        <v>3</v>
      </c>
      <c r="I424" s="179"/>
      <c r="J424" s="180">
        <f>ROUND(I424*H424,2)</f>
        <v>0</v>
      </c>
      <c r="K424" s="176" t="s">
        <v>134</v>
      </c>
      <c r="L424" s="40"/>
      <c r="M424" s="181" t="s">
        <v>19</v>
      </c>
      <c r="N424" s="182" t="s">
        <v>42</v>
      </c>
      <c r="O424" s="65"/>
      <c r="P424" s="183">
        <f>O424*H424</f>
        <v>0</v>
      </c>
      <c r="Q424" s="183">
        <v>0</v>
      </c>
      <c r="R424" s="183">
        <f>Q424*H424</f>
        <v>0</v>
      </c>
      <c r="S424" s="183">
        <v>0</v>
      </c>
      <c r="T424" s="184">
        <f>S424*H424</f>
        <v>0</v>
      </c>
      <c r="U424" s="35"/>
      <c r="V424" s="35"/>
      <c r="W424" s="35"/>
      <c r="X424" s="35"/>
      <c r="Y424" s="35"/>
      <c r="Z424" s="35"/>
      <c r="AA424" s="35"/>
      <c r="AB424" s="35"/>
      <c r="AC424" s="35"/>
      <c r="AD424" s="35"/>
      <c r="AE424" s="35"/>
      <c r="AR424" s="185" t="s">
        <v>135</v>
      </c>
      <c r="AT424" s="185" t="s">
        <v>130</v>
      </c>
      <c r="AU424" s="185" t="s">
        <v>81</v>
      </c>
      <c r="AY424" s="18" t="s">
        <v>127</v>
      </c>
      <c r="BE424" s="186">
        <f>IF(N424="základní",J424,0)</f>
        <v>0</v>
      </c>
      <c r="BF424" s="186">
        <f>IF(N424="snížená",J424,0)</f>
        <v>0</v>
      </c>
      <c r="BG424" s="186">
        <f>IF(N424="zákl. přenesená",J424,0)</f>
        <v>0</v>
      </c>
      <c r="BH424" s="186">
        <f>IF(N424="sníž. přenesená",J424,0)</f>
        <v>0</v>
      </c>
      <c r="BI424" s="186">
        <f>IF(N424="nulová",J424,0)</f>
        <v>0</v>
      </c>
      <c r="BJ424" s="18" t="s">
        <v>79</v>
      </c>
      <c r="BK424" s="186">
        <f>ROUND(I424*H424,2)</f>
        <v>0</v>
      </c>
      <c r="BL424" s="18" t="s">
        <v>135</v>
      </c>
      <c r="BM424" s="185" t="s">
        <v>558</v>
      </c>
    </row>
    <row r="425" spans="1:65" s="2" customFormat="1" ht="19.5">
      <c r="A425" s="35"/>
      <c r="B425" s="36"/>
      <c r="C425" s="37"/>
      <c r="D425" s="187" t="s">
        <v>137</v>
      </c>
      <c r="E425" s="37"/>
      <c r="F425" s="188" t="s">
        <v>559</v>
      </c>
      <c r="G425" s="37"/>
      <c r="H425" s="37"/>
      <c r="I425" s="189"/>
      <c r="J425" s="37"/>
      <c r="K425" s="37"/>
      <c r="L425" s="40"/>
      <c r="M425" s="190"/>
      <c r="N425" s="191"/>
      <c r="O425" s="65"/>
      <c r="P425" s="65"/>
      <c r="Q425" s="65"/>
      <c r="R425" s="65"/>
      <c r="S425" s="65"/>
      <c r="T425" s="66"/>
      <c r="U425" s="35"/>
      <c r="V425" s="35"/>
      <c r="W425" s="35"/>
      <c r="X425" s="35"/>
      <c r="Y425" s="35"/>
      <c r="Z425" s="35"/>
      <c r="AA425" s="35"/>
      <c r="AB425" s="35"/>
      <c r="AC425" s="35"/>
      <c r="AD425" s="35"/>
      <c r="AE425" s="35"/>
      <c r="AT425" s="18" t="s">
        <v>137</v>
      </c>
      <c r="AU425" s="18" t="s">
        <v>81</v>
      </c>
    </row>
    <row r="426" spans="1:65" s="2" customFormat="1" ht="29.25">
      <c r="A426" s="35"/>
      <c r="B426" s="36"/>
      <c r="C426" s="37"/>
      <c r="D426" s="187" t="s">
        <v>139</v>
      </c>
      <c r="E426" s="37"/>
      <c r="F426" s="192" t="s">
        <v>560</v>
      </c>
      <c r="G426" s="37"/>
      <c r="H426" s="37"/>
      <c r="I426" s="189"/>
      <c r="J426" s="37"/>
      <c r="K426" s="37"/>
      <c r="L426" s="40"/>
      <c r="M426" s="190"/>
      <c r="N426" s="191"/>
      <c r="O426" s="65"/>
      <c r="P426" s="65"/>
      <c r="Q426" s="65"/>
      <c r="R426" s="65"/>
      <c r="S426" s="65"/>
      <c r="T426" s="66"/>
      <c r="U426" s="35"/>
      <c r="V426" s="35"/>
      <c r="W426" s="35"/>
      <c r="X426" s="35"/>
      <c r="Y426" s="35"/>
      <c r="Z426" s="35"/>
      <c r="AA426" s="35"/>
      <c r="AB426" s="35"/>
      <c r="AC426" s="35"/>
      <c r="AD426" s="35"/>
      <c r="AE426" s="35"/>
      <c r="AT426" s="18" t="s">
        <v>139</v>
      </c>
      <c r="AU426" s="18" t="s">
        <v>81</v>
      </c>
    </row>
    <row r="427" spans="1:65" s="2" customFormat="1" ht="19.5">
      <c r="A427" s="35"/>
      <c r="B427" s="36"/>
      <c r="C427" s="37"/>
      <c r="D427" s="187" t="s">
        <v>141</v>
      </c>
      <c r="E427" s="37"/>
      <c r="F427" s="192" t="s">
        <v>561</v>
      </c>
      <c r="G427" s="37"/>
      <c r="H427" s="37"/>
      <c r="I427" s="189"/>
      <c r="J427" s="37"/>
      <c r="K427" s="37"/>
      <c r="L427" s="40"/>
      <c r="M427" s="190"/>
      <c r="N427" s="191"/>
      <c r="O427" s="65"/>
      <c r="P427" s="65"/>
      <c r="Q427" s="65"/>
      <c r="R427" s="65"/>
      <c r="S427" s="65"/>
      <c r="T427" s="66"/>
      <c r="U427" s="35"/>
      <c r="V427" s="35"/>
      <c r="W427" s="35"/>
      <c r="X427" s="35"/>
      <c r="Y427" s="35"/>
      <c r="Z427" s="35"/>
      <c r="AA427" s="35"/>
      <c r="AB427" s="35"/>
      <c r="AC427" s="35"/>
      <c r="AD427" s="35"/>
      <c r="AE427" s="35"/>
      <c r="AT427" s="18" t="s">
        <v>141</v>
      </c>
      <c r="AU427" s="18" t="s">
        <v>81</v>
      </c>
    </row>
    <row r="428" spans="1:65" s="2" customFormat="1" ht="16.5" customHeight="1">
      <c r="A428" s="35"/>
      <c r="B428" s="36"/>
      <c r="C428" s="174" t="s">
        <v>562</v>
      </c>
      <c r="D428" s="174" t="s">
        <v>130</v>
      </c>
      <c r="E428" s="175" t="s">
        <v>563</v>
      </c>
      <c r="F428" s="176" t="s">
        <v>564</v>
      </c>
      <c r="G428" s="177" t="s">
        <v>133</v>
      </c>
      <c r="H428" s="178">
        <v>3</v>
      </c>
      <c r="I428" s="179"/>
      <c r="J428" s="180">
        <f>ROUND(I428*H428,2)</f>
        <v>0</v>
      </c>
      <c r="K428" s="176" t="s">
        <v>134</v>
      </c>
      <c r="L428" s="40"/>
      <c r="M428" s="181" t="s">
        <v>19</v>
      </c>
      <c r="N428" s="182" t="s">
        <v>42</v>
      </c>
      <c r="O428" s="65"/>
      <c r="P428" s="183">
        <f>O428*H428</f>
        <v>0</v>
      </c>
      <c r="Q428" s="183">
        <v>0</v>
      </c>
      <c r="R428" s="183">
        <f>Q428*H428</f>
        <v>0</v>
      </c>
      <c r="S428" s="183">
        <v>0</v>
      </c>
      <c r="T428" s="184">
        <f>S428*H428</f>
        <v>0</v>
      </c>
      <c r="U428" s="35"/>
      <c r="V428" s="35"/>
      <c r="W428" s="35"/>
      <c r="X428" s="35"/>
      <c r="Y428" s="35"/>
      <c r="Z428" s="35"/>
      <c r="AA428" s="35"/>
      <c r="AB428" s="35"/>
      <c r="AC428" s="35"/>
      <c r="AD428" s="35"/>
      <c r="AE428" s="35"/>
      <c r="AR428" s="185" t="s">
        <v>135</v>
      </c>
      <c r="AT428" s="185" t="s">
        <v>130</v>
      </c>
      <c r="AU428" s="185" t="s">
        <v>81</v>
      </c>
      <c r="AY428" s="18" t="s">
        <v>127</v>
      </c>
      <c r="BE428" s="186">
        <f>IF(N428="základní",J428,0)</f>
        <v>0</v>
      </c>
      <c r="BF428" s="186">
        <f>IF(N428="snížená",J428,0)</f>
        <v>0</v>
      </c>
      <c r="BG428" s="186">
        <f>IF(N428="zákl. přenesená",J428,0)</f>
        <v>0</v>
      </c>
      <c r="BH428" s="186">
        <f>IF(N428="sníž. přenesená",J428,0)</f>
        <v>0</v>
      </c>
      <c r="BI428" s="186">
        <f>IF(N428="nulová",J428,0)</f>
        <v>0</v>
      </c>
      <c r="BJ428" s="18" t="s">
        <v>79</v>
      </c>
      <c r="BK428" s="186">
        <f>ROUND(I428*H428,2)</f>
        <v>0</v>
      </c>
      <c r="BL428" s="18" t="s">
        <v>135</v>
      </c>
      <c r="BM428" s="185" t="s">
        <v>565</v>
      </c>
    </row>
    <row r="429" spans="1:65" s="2" customFormat="1" ht="29.25">
      <c r="A429" s="35"/>
      <c r="B429" s="36"/>
      <c r="C429" s="37"/>
      <c r="D429" s="187" t="s">
        <v>137</v>
      </c>
      <c r="E429" s="37"/>
      <c r="F429" s="188" t="s">
        <v>566</v>
      </c>
      <c r="G429" s="37"/>
      <c r="H429" s="37"/>
      <c r="I429" s="189"/>
      <c r="J429" s="37"/>
      <c r="K429" s="37"/>
      <c r="L429" s="40"/>
      <c r="M429" s="190"/>
      <c r="N429" s="191"/>
      <c r="O429" s="65"/>
      <c r="P429" s="65"/>
      <c r="Q429" s="65"/>
      <c r="R429" s="65"/>
      <c r="S429" s="65"/>
      <c r="T429" s="66"/>
      <c r="U429" s="35"/>
      <c r="V429" s="35"/>
      <c r="W429" s="35"/>
      <c r="X429" s="35"/>
      <c r="Y429" s="35"/>
      <c r="Z429" s="35"/>
      <c r="AA429" s="35"/>
      <c r="AB429" s="35"/>
      <c r="AC429" s="35"/>
      <c r="AD429" s="35"/>
      <c r="AE429" s="35"/>
      <c r="AT429" s="18" t="s">
        <v>137</v>
      </c>
      <c r="AU429" s="18" t="s">
        <v>81</v>
      </c>
    </row>
    <row r="430" spans="1:65" s="2" customFormat="1" ht="39">
      <c r="A430" s="35"/>
      <c r="B430" s="36"/>
      <c r="C430" s="37"/>
      <c r="D430" s="187" t="s">
        <v>139</v>
      </c>
      <c r="E430" s="37"/>
      <c r="F430" s="192" t="s">
        <v>554</v>
      </c>
      <c r="G430" s="37"/>
      <c r="H430" s="37"/>
      <c r="I430" s="189"/>
      <c r="J430" s="37"/>
      <c r="K430" s="37"/>
      <c r="L430" s="40"/>
      <c r="M430" s="190"/>
      <c r="N430" s="191"/>
      <c r="O430" s="65"/>
      <c r="P430" s="65"/>
      <c r="Q430" s="65"/>
      <c r="R430" s="65"/>
      <c r="S430" s="65"/>
      <c r="T430" s="66"/>
      <c r="U430" s="35"/>
      <c r="V430" s="35"/>
      <c r="W430" s="35"/>
      <c r="X430" s="35"/>
      <c r="Y430" s="35"/>
      <c r="Z430" s="35"/>
      <c r="AA430" s="35"/>
      <c r="AB430" s="35"/>
      <c r="AC430" s="35"/>
      <c r="AD430" s="35"/>
      <c r="AE430" s="35"/>
      <c r="AT430" s="18" t="s">
        <v>139</v>
      </c>
      <c r="AU430" s="18" t="s">
        <v>81</v>
      </c>
    </row>
    <row r="431" spans="1:65" s="2" customFormat="1" ht="16.5" customHeight="1">
      <c r="A431" s="35"/>
      <c r="B431" s="36"/>
      <c r="C431" s="174" t="s">
        <v>567</v>
      </c>
      <c r="D431" s="174" t="s">
        <v>130</v>
      </c>
      <c r="E431" s="175" t="s">
        <v>568</v>
      </c>
      <c r="F431" s="176" t="s">
        <v>569</v>
      </c>
      <c r="G431" s="177" t="s">
        <v>133</v>
      </c>
      <c r="H431" s="178">
        <v>4</v>
      </c>
      <c r="I431" s="179"/>
      <c r="J431" s="180">
        <f>ROUND(I431*H431,2)</f>
        <v>0</v>
      </c>
      <c r="K431" s="176" t="s">
        <v>134</v>
      </c>
      <c r="L431" s="40"/>
      <c r="M431" s="181" t="s">
        <v>19</v>
      </c>
      <c r="N431" s="182" t="s">
        <v>42</v>
      </c>
      <c r="O431" s="65"/>
      <c r="P431" s="183">
        <f>O431*H431</f>
        <v>0</v>
      </c>
      <c r="Q431" s="183">
        <v>0</v>
      </c>
      <c r="R431" s="183">
        <f>Q431*H431</f>
        <v>0</v>
      </c>
      <c r="S431" s="183">
        <v>0</v>
      </c>
      <c r="T431" s="184">
        <f>S431*H431</f>
        <v>0</v>
      </c>
      <c r="U431" s="35"/>
      <c r="V431" s="35"/>
      <c r="W431" s="35"/>
      <c r="X431" s="35"/>
      <c r="Y431" s="35"/>
      <c r="Z431" s="35"/>
      <c r="AA431" s="35"/>
      <c r="AB431" s="35"/>
      <c r="AC431" s="35"/>
      <c r="AD431" s="35"/>
      <c r="AE431" s="35"/>
      <c r="AR431" s="185" t="s">
        <v>135</v>
      </c>
      <c r="AT431" s="185" t="s">
        <v>130</v>
      </c>
      <c r="AU431" s="185" t="s">
        <v>81</v>
      </c>
      <c r="AY431" s="18" t="s">
        <v>127</v>
      </c>
      <c r="BE431" s="186">
        <f>IF(N431="základní",J431,0)</f>
        <v>0</v>
      </c>
      <c r="BF431" s="186">
        <f>IF(N431="snížená",J431,0)</f>
        <v>0</v>
      </c>
      <c r="BG431" s="186">
        <f>IF(N431="zákl. přenesená",J431,0)</f>
        <v>0</v>
      </c>
      <c r="BH431" s="186">
        <f>IF(N431="sníž. přenesená",J431,0)</f>
        <v>0</v>
      </c>
      <c r="BI431" s="186">
        <f>IF(N431="nulová",J431,0)</f>
        <v>0</v>
      </c>
      <c r="BJ431" s="18" t="s">
        <v>79</v>
      </c>
      <c r="BK431" s="186">
        <f>ROUND(I431*H431,2)</f>
        <v>0</v>
      </c>
      <c r="BL431" s="18" t="s">
        <v>135</v>
      </c>
      <c r="BM431" s="185" t="s">
        <v>570</v>
      </c>
    </row>
    <row r="432" spans="1:65" s="2" customFormat="1" ht="19.5">
      <c r="A432" s="35"/>
      <c r="B432" s="36"/>
      <c r="C432" s="37"/>
      <c r="D432" s="187" t="s">
        <v>137</v>
      </c>
      <c r="E432" s="37"/>
      <c r="F432" s="188" t="s">
        <v>571</v>
      </c>
      <c r="G432" s="37"/>
      <c r="H432" s="37"/>
      <c r="I432" s="189"/>
      <c r="J432" s="37"/>
      <c r="K432" s="37"/>
      <c r="L432" s="40"/>
      <c r="M432" s="190"/>
      <c r="N432" s="191"/>
      <c r="O432" s="65"/>
      <c r="P432" s="65"/>
      <c r="Q432" s="65"/>
      <c r="R432" s="65"/>
      <c r="S432" s="65"/>
      <c r="T432" s="66"/>
      <c r="U432" s="35"/>
      <c r="V432" s="35"/>
      <c r="W432" s="35"/>
      <c r="X432" s="35"/>
      <c r="Y432" s="35"/>
      <c r="Z432" s="35"/>
      <c r="AA432" s="35"/>
      <c r="AB432" s="35"/>
      <c r="AC432" s="35"/>
      <c r="AD432" s="35"/>
      <c r="AE432" s="35"/>
      <c r="AT432" s="18" t="s">
        <v>137</v>
      </c>
      <c r="AU432" s="18" t="s">
        <v>81</v>
      </c>
    </row>
    <row r="433" spans="1:65" s="2" customFormat="1" ht="29.25">
      <c r="A433" s="35"/>
      <c r="B433" s="36"/>
      <c r="C433" s="37"/>
      <c r="D433" s="187" t="s">
        <v>139</v>
      </c>
      <c r="E433" s="37"/>
      <c r="F433" s="192" t="s">
        <v>572</v>
      </c>
      <c r="G433" s="37"/>
      <c r="H433" s="37"/>
      <c r="I433" s="189"/>
      <c r="J433" s="37"/>
      <c r="K433" s="37"/>
      <c r="L433" s="40"/>
      <c r="M433" s="190"/>
      <c r="N433" s="191"/>
      <c r="O433" s="65"/>
      <c r="P433" s="65"/>
      <c r="Q433" s="65"/>
      <c r="R433" s="65"/>
      <c r="S433" s="65"/>
      <c r="T433" s="66"/>
      <c r="U433" s="35"/>
      <c r="V433" s="35"/>
      <c r="W433" s="35"/>
      <c r="X433" s="35"/>
      <c r="Y433" s="35"/>
      <c r="Z433" s="35"/>
      <c r="AA433" s="35"/>
      <c r="AB433" s="35"/>
      <c r="AC433" s="35"/>
      <c r="AD433" s="35"/>
      <c r="AE433" s="35"/>
      <c r="AT433" s="18" t="s">
        <v>139</v>
      </c>
      <c r="AU433" s="18" t="s">
        <v>81</v>
      </c>
    </row>
    <row r="434" spans="1:65" s="2" customFormat="1" ht="19.5">
      <c r="A434" s="35"/>
      <c r="B434" s="36"/>
      <c r="C434" s="37"/>
      <c r="D434" s="187" t="s">
        <v>141</v>
      </c>
      <c r="E434" s="37"/>
      <c r="F434" s="192" t="s">
        <v>573</v>
      </c>
      <c r="G434" s="37"/>
      <c r="H434" s="37"/>
      <c r="I434" s="189"/>
      <c r="J434" s="37"/>
      <c r="K434" s="37"/>
      <c r="L434" s="40"/>
      <c r="M434" s="190"/>
      <c r="N434" s="191"/>
      <c r="O434" s="65"/>
      <c r="P434" s="65"/>
      <c r="Q434" s="65"/>
      <c r="R434" s="65"/>
      <c r="S434" s="65"/>
      <c r="T434" s="66"/>
      <c r="U434" s="35"/>
      <c r="V434" s="35"/>
      <c r="W434" s="35"/>
      <c r="X434" s="35"/>
      <c r="Y434" s="35"/>
      <c r="Z434" s="35"/>
      <c r="AA434" s="35"/>
      <c r="AB434" s="35"/>
      <c r="AC434" s="35"/>
      <c r="AD434" s="35"/>
      <c r="AE434" s="35"/>
      <c r="AT434" s="18" t="s">
        <v>141</v>
      </c>
      <c r="AU434" s="18" t="s">
        <v>81</v>
      </c>
    </row>
    <row r="435" spans="1:65" s="2" customFormat="1" ht="16.5" customHeight="1">
      <c r="A435" s="35"/>
      <c r="B435" s="36"/>
      <c r="C435" s="225" t="s">
        <v>574</v>
      </c>
      <c r="D435" s="225" t="s">
        <v>228</v>
      </c>
      <c r="E435" s="226" t="s">
        <v>575</v>
      </c>
      <c r="F435" s="227" t="s">
        <v>576</v>
      </c>
      <c r="G435" s="228" t="s">
        <v>133</v>
      </c>
      <c r="H435" s="229">
        <v>4</v>
      </c>
      <c r="I435" s="230"/>
      <c r="J435" s="231">
        <f>ROUND(I435*H435,2)</f>
        <v>0</v>
      </c>
      <c r="K435" s="227" t="s">
        <v>134</v>
      </c>
      <c r="L435" s="232"/>
      <c r="M435" s="233" t="s">
        <v>19</v>
      </c>
      <c r="N435" s="234" t="s">
        <v>42</v>
      </c>
      <c r="O435" s="65"/>
      <c r="P435" s="183">
        <f>O435*H435</f>
        <v>0</v>
      </c>
      <c r="Q435" s="183">
        <v>3.5000000000000001E-3</v>
      </c>
      <c r="R435" s="183">
        <f>Q435*H435</f>
        <v>1.4E-2</v>
      </c>
      <c r="S435" s="183">
        <v>0</v>
      </c>
      <c r="T435" s="184">
        <f>S435*H435</f>
        <v>0</v>
      </c>
      <c r="U435" s="35"/>
      <c r="V435" s="35"/>
      <c r="W435" s="35"/>
      <c r="X435" s="35"/>
      <c r="Y435" s="35"/>
      <c r="Z435" s="35"/>
      <c r="AA435" s="35"/>
      <c r="AB435" s="35"/>
      <c r="AC435" s="35"/>
      <c r="AD435" s="35"/>
      <c r="AE435" s="35"/>
      <c r="AR435" s="185" t="s">
        <v>196</v>
      </c>
      <c r="AT435" s="185" t="s">
        <v>228</v>
      </c>
      <c r="AU435" s="185" t="s">
        <v>81</v>
      </c>
      <c r="AY435" s="18" t="s">
        <v>127</v>
      </c>
      <c r="BE435" s="186">
        <f>IF(N435="základní",J435,0)</f>
        <v>0</v>
      </c>
      <c r="BF435" s="186">
        <f>IF(N435="snížená",J435,0)</f>
        <v>0</v>
      </c>
      <c r="BG435" s="186">
        <f>IF(N435="zákl. přenesená",J435,0)</f>
        <v>0</v>
      </c>
      <c r="BH435" s="186">
        <f>IF(N435="sníž. přenesená",J435,0)</f>
        <v>0</v>
      </c>
      <c r="BI435" s="186">
        <f>IF(N435="nulová",J435,0)</f>
        <v>0</v>
      </c>
      <c r="BJ435" s="18" t="s">
        <v>79</v>
      </c>
      <c r="BK435" s="186">
        <f>ROUND(I435*H435,2)</f>
        <v>0</v>
      </c>
      <c r="BL435" s="18" t="s">
        <v>135</v>
      </c>
      <c r="BM435" s="185" t="s">
        <v>577</v>
      </c>
    </row>
    <row r="436" spans="1:65" s="2" customFormat="1" ht="11.25">
      <c r="A436" s="35"/>
      <c r="B436" s="36"/>
      <c r="C436" s="37"/>
      <c r="D436" s="187" t="s">
        <v>137</v>
      </c>
      <c r="E436" s="37"/>
      <c r="F436" s="188" t="s">
        <v>576</v>
      </c>
      <c r="G436" s="37"/>
      <c r="H436" s="37"/>
      <c r="I436" s="189"/>
      <c r="J436" s="37"/>
      <c r="K436" s="37"/>
      <c r="L436" s="40"/>
      <c r="M436" s="190"/>
      <c r="N436" s="191"/>
      <c r="O436" s="65"/>
      <c r="P436" s="65"/>
      <c r="Q436" s="65"/>
      <c r="R436" s="65"/>
      <c r="S436" s="65"/>
      <c r="T436" s="66"/>
      <c r="U436" s="35"/>
      <c r="V436" s="35"/>
      <c r="W436" s="35"/>
      <c r="X436" s="35"/>
      <c r="Y436" s="35"/>
      <c r="Z436" s="35"/>
      <c r="AA436" s="35"/>
      <c r="AB436" s="35"/>
      <c r="AC436" s="35"/>
      <c r="AD436" s="35"/>
      <c r="AE436" s="35"/>
      <c r="AT436" s="18" t="s">
        <v>137</v>
      </c>
      <c r="AU436" s="18" t="s">
        <v>81</v>
      </c>
    </row>
    <row r="437" spans="1:65" s="2" customFormat="1" ht="16.5" customHeight="1">
      <c r="A437" s="35"/>
      <c r="B437" s="36"/>
      <c r="C437" s="225" t="s">
        <v>578</v>
      </c>
      <c r="D437" s="225" t="s">
        <v>228</v>
      </c>
      <c r="E437" s="226" t="s">
        <v>579</v>
      </c>
      <c r="F437" s="227" t="s">
        <v>580</v>
      </c>
      <c r="G437" s="228" t="s">
        <v>182</v>
      </c>
      <c r="H437" s="229">
        <v>16</v>
      </c>
      <c r="I437" s="230"/>
      <c r="J437" s="231">
        <f>ROUND(I437*H437,2)</f>
        <v>0</v>
      </c>
      <c r="K437" s="227" t="s">
        <v>134</v>
      </c>
      <c r="L437" s="232"/>
      <c r="M437" s="233" t="s">
        <v>19</v>
      </c>
      <c r="N437" s="234" t="s">
        <v>42</v>
      </c>
      <c r="O437" s="65"/>
      <c r="P437" s="183">
        <f>O437*H437</f>
        <v>0</v>
      </c>
      <c r="Q437" s="183">
        <v>0</v>
      </c>
      <c r="R437" s="183">
        <f>Q437*H437</f>
        <v>0</v>
      </c>
      <c r="S437" s="183">
        <v>0</v>
      </c>
      <c r="T437" s="184">
        <f>S437*H437</f>
        <v>0</v>
      </c>
      <c r="U437" s="35"/>
      <c r="V437" s="35"/>
      <c r="W437" s="35"/>
      <c r="X437" s="35"/>
      <c r="Y437" s="35"/>
      <c r="Z437" s="35"/>
      <c r="AA437" s="35"/>
      <c r="AB437" s="35"/>
      <c r="AC437" s="35"/>
      <c r="AD437" s="35"/>
      <c r="AE437" s="35"/>
      <c r="AR437" s="185" t="s">
        <v>196</v>
      </c>
      <c r="AT437" s="185" t="s">
        <v>228</v>
      </c>
      <c r="AU437" s="185" t="s">
        <v>81</v>
      </c>
      <c r="AY437" s="18" t="s">
        <v>127</v>
      </c>
      <c r="BE437" s="186">
        <f>IF(N437="základní",J437,0)</f>
        <v>0</v>
      </c>
      <c r="BF437" s="186">
        <f>IF(N437="snížená",J437,0)</f>
        <v>0</v>
      </c>
      <c r="BG437" s="186">
        <f>IF(N437="zákl. přenesená",J437,0)</f>
        <v>0</v>
      </c>
      <c r="BH437" s="186">
        <f>IF(N437="sníž. přenesená",J437,0)</f>
        <v>0</v>
      </c>
      <c r="BI437" s="186">
        <f>IF(N437="nulová",J437,0)</f>
        <v>0</v>
      </c>
      <c r="BJ437" s="18" t="s">
        <v>79</v>
      </c>
      <c r="BK437" s="186">
        <f>ROUND(I437*H437,2)</f>
        <v>0</v>
      </c>
      <c r="BL437" s="18" t="s">
        <v>135</v>
      </c>
      <c r="BM437" s="185" t="s">
        <v>581</v>
      </c>
    </row>
    <row r="438" spans="1:65" s="2" customFormat="1" ht="11.25">
      <c r="A438" s="35"/>
      <c r="B438" s="36"/>
      <c r="C438" s="37"/>
      <c r="D438" s="187" t="s">
        <v>137</v>
      </c>
      <c r="E438" s="37"/>
      <c r="F438" s="188" t="s">
        <v>580</v>
      </c>
      <c r="G438" s="37"/>
      <c r="H438" s="37"/>
      <c r="I438" s="189"/>
      <c r="J438" s="37"/>
      <c r="K438" s="37"/>
      <c r="L438" s="40"/>
      <c r="M438" s="190"/>
      <c r="N438" s="191"/>
      <c r="O438" s="65"/>
      <c r="P438" s="65"/>
      <c r="Q438" s="65"/>
      <c r="R438" s="65"/>
      <c r="S438" s="65"/>
      <c r="T438" s="66"/>
      <c r="U438" s="35"/>
      <c r="V438" s="35"/>
      <c r="W438" s="35"/>
      <c r="X438" s="35"/>
      <c r="Y438" s="35"/>
      <c r="Z438" s="35"/>
      <c r="AA438" s="35"/>
      <c r="AB438" s="35"/>
      <c r="AC438" s="35"/>
      <c r="AD438" s="35"/>
      <c r="AE438" s="35"/>
      <c r="AT438" s="18" t="s">
        <v>137</v>
      </c>
      <c r="AU438" s="18" t="s">
        <v>81</v>
      </c>
    </row>
    <row r="439" spans="1:65" s="13" customFormat="1" ht="11.25">
      <c r="B439" s="193"/>
      <c r="C439" s="194"/>
      <c r="D439" s="187" t="s">
        <v>143</v>
      </c>
      <c r="E439" s="195" t="s">
        <v>19</v>
      </c>
      <c r="F439" s="196" t="s">
        <v>582</v>
      </c>
      <c r="G439" s="194"/>
      <c r="H439" s="197">
        <v>16</v>
      </c>
      <c r="I439" s="198"/>
      <c r="J439" s="194"/>
      <c r="K439" s="194"/>
      <c r="L439" s="199"/>
      <c r="M439" s="200"/>
      <c r="N439" s="201"/>
      <c r="O439" s="201"/>
      <c r="P439" s="201"/>
      <c r="Q439" s="201"/>
      <c r="R439" s="201"/>
      <c r="S439" s="201"/>
      <c r="T439" s="202"/>
      <c r="AT439" s="203" t="s">
        <v>143</v>
      </c>
      <c r="AU439" s="203" t="s">
        <v>81</v>
      </c>
      <c r="AV439" s="13" t="s">
        <v>81</v>
      </c>
      <c r="AW439" s="13" t="s">
        <v>33</v>
      </c>
      <c r="AX439" s="13" t="s">
        <v>79</v>
      </c>
      <c r="AY439" s="203" t="s">
        <v>127</v>
      </c>
    </row>
    <row r="440" spans="1:65" s="2" customFormat="1" ht="16.5" customHeight="1">
      <c r="A440" s="35"/>
      <c r="B440" s="36"/>
      <c r="C440" s="225" t="s">
        <v>583</v>
      </c>
      <c r="D440" s="225" t="s">
        <v>228</v>
      </c>
      <c r="E440" s="226" t="s">
        <v>584</v>
      </c>
      <c r="F440" s="227" t="s">
        <v>585</v>
      </c>
      <c r="G440" s="228" t="s">
        <v>133</v>
      </c>
      <c r="H440" s="229">
        <v>4</v>
      </c>
      <c r="I440" s="230"/>
      <c r="J440" s="231">
        <f>ROUND(I440*H440,2)</f>
        <v>0</v>
      </c>
      <c r="K440" s="227" t="s">
        <v>134</v>
      </c>
      <c r="L440" s="232"/>
      <c r="M440" s="233" t="s">
        <v>19</v>
      </c>
      <c r="N440" s="234" t="s">
        <v>42</v>
      </c>
      <c r="O440" s="65"/>
      <c r="P440" s="183">
        <f>O440*H440</f>
        <v>0</v>
      </c>
      <c r="Q440" s="183">
        <v>0</v>
      </c>
      <c r="R440" s="183">
        <f>Q440*H440</f>
        <v>0</v>
      </c>
      <c r="S440" s="183">
        <v>0</v>
      </c>
      <c r="T440" s="184">
        <f>S440*H440</f>
        <v>0</v>
      </c>
      <c r="U440" s="35"/>
      <c r="V440" s="35"/>
      <c r="W440" s="35"/>
      <c r="X440" s="35"/>
      <c r="Y440" s="35"/>
      <c r="Z440" s="35"/>
      <c r="AA440" s="35"/>
      <c r="AB440" s="35"/>
      <c r="AC440" s="35"/>
      <c r="AD440" s="35"/>
      <c r="AE440" s="35"/>
      <c r="AR440" s="185" t="s">
        <v>196</v>
      </c>
      <c r="AT440" s="185" t="s">
        <v>228</v>
      </c>
      <c r="AU440" s="185" t="s">
        <v>81</v>
      </c>
      <c r="AY440" s="18" t="s">
        <v>127</v>
      </c>
      <c r="BE440" s="186">
        <f>IF(N440="základní",J440,0)</f>
        <v>0</v>
      </c>
      <c r="BF440" s="186">
        <f>IF(N440="snížená",J440,0)</f>
        <v>0</v>
      </c>
      <c r="BG440" s="186">
        <f>IF(N440="zákl. přenesená",J440,0)</f>
        <v>0</v>
      </c>
      <c r="BH440" s="186">
        <f>IF(N440="sníž. přenesená",J440,0)</f>
        <v>0</v>
      </c>
      <c r="BI440" s="186">
        <f>IF(N440="nulová",J440,0)</f>
        <v>0</v>
      </c>
      <c r="BJ440" s="18" t="s">
        <v>79</v>
      </c>
      <c r="BK440" s="186">
        <f>ROUND(I440*H440,2)</f>
        <v>0</v>
      </c>
      <c r="BL440" s="18" t="s">
        <v>135</v>
      </c>
      <c r="BM440" s="185" t="s">
        <v>586</v>
      </c>
    </row>
    <row r="441" spans="1:65" s="2" customFormat="1" ht="11.25">
      <c r="A441" s="35"/>
      <c r="B441" s="36"/>
      <c r="C441" s="37"/>
      <c r="D441" s="187" t="s">
        <v>137</v>
      </c>
      <c r="E441" s="37"/>
      <c r="F441" s="188" t="s">
        <v>585</v>
      </c>
      <c r="G441" s="37"/>
      <c r="H441" s="37"/>
      <c r="I441" s="189"/>
      <c r="J441" s="37"/>
      <c r="K441" s="37"/>
      <c r="L441" s="40"/>
      <c r="M441" s="190"/>
      <c r="N441" s="191"/>
      <c r="O441" s="65"/>
      <c r="P441" s="65"/>
      <c r="Q441" s="65"/>
      <c r="R441" s="65"/>
      <c r="S441" s="65"/>
      <c r="T441" s="66"/>
      <c r="U441" s="35"/>
      <c r="V441" s="35"/>
      <c r="W441" s="35"/>
      <c r="X441" s="35"/>
      <c r="Y441" s="35"/>
      <c r="Z441" s="35"/>
      <c r="AA441" s="35"/>
      <c r="AB441" s="35"/>
      <c r="AC441" s="35"/>
      <c r="AD441" s="35"/>
      <c r="AE441" s="35"/>
      <c r="AT441" s="18" t="s">
        <v>137</v>
      </c>
      <c r="AU441" s="18" t="s">
        <v>81</v>
      </c>
    </row>
    <row r="442" spans="1:65" s="2" customFormat="1" ht="16.5" customHeight="1">
      <c r="A442" s="35"/>
      <c r="B442" s="36"/>
      <c r="C442" s="225" t="s">
        <v>587</v>
      </c>
      <c r="D442" s="225" t="s">
        <v>228</v>
      </c>
      <c r="E442" s="226" t="s">
        <v>588</v>
      </c>
      <c r="F442" s="227" t="s">
        <v>589</v>
      </c>
      <c r="G442" s="228" t="s">
        <v>133</v>
      </c>
      <c r="H442" s="229">
        <v>8</v>
      </c>
      <c r="I442" s="230"/>
      <c r="J442" s="231">
        <f>ROUND(I442*H442,2)</f>
        <v>0</v>
      </c>
      <c r="K442" s="227" t="s">
        <v>134</v>
      </c>
      <c r="L442" s="232"/>
      <c r="M442" s="233" t="s">
        <v>19</v>
      </c>
      <c r="N442" s="234" t="s">
        <v>42</v>
      </c>
      <c r="O442" s="65"/>
      <c r="P442" s="183">
        <f>O442*H442</f>
        <v>0</v>
      </c>
      <c r="Q442" s="183">
        <v>0</v>
      </c>
      <c r="R442" s="183">
        <f>Q442*H442</f>
        <v>0</v>
      </c>
      <c r="S442" s="183">
        <v>0</v>
      </c>
      <c r="T442" s="184">
        <f>S442*H442</f>
        <v>0</v>
      </c>
      <c r="U442" s="35"/>
      <c r="V442" s="35"/>
      <c r="W442" s="35"/>
      <c r="X442" s="35"/>
      <c r="Y442" s="35"/>
      <c r="Z442" s="35"/>
      <c r="AA442" s="35"/>
      <c r="AB442" s="35"/>
      <c r="AC442" s="35"/>
      <c r="AD442" s="35"/>
      <c r="AE442" s="35"/>
      <c r="AR442" s="185" t="s">
        <v>196</v>
      </c>
      <c r="AT442" s="185" t="s">
        <v>228</v>
      </c>
      <c r="AU442" s="185" t="s">
        <v>81</v>
      </c>
      <c r="AY442" s="18" t="s">
        <v>127</v>
      </c>
      <c r="BE442" s="186">
        <f>IF(N442="základní",J442,0)</f>
        <v>0</v>
      </c>
      <c r="BF442" s="186">
        <f>IF(N442="snížená",J442,0)</f>
        <v>0</v>
      </c>
      <c r="BG442" s="186">
        <f>IF(N442="zákl. přenesená",J442,0)</f>
        <v>0</v>
      </c>
      <c r="BH442" s="186">
        <f>IF(N442="sníž. přenesená",J442,0)</f>
        <v>0</v>
      </c>
      <c r="BI442" s="186">
        <f>IF(N442="nulová",J442,0)</f>
        <v>0</v>
      </c>
      <c r="BJ442" s="18" t="s">
        <v>79</v>
      </c>
      <c r="BK442" s="186">
        <f>ROUND(I442*H442,2)</f>
        <v>0</v>
      </c>
      <c r="BL442" s="18" t="s">
        <v>135</v>
      </c>
      <c r="BM442" s="185" t="s">
        <v>590</v>
      </c>
    </row>
    <row r="443" spans="1:65" s="2" customFormat="1" ht="11.25">
      <c r="A443" s="35"/>
      <c r="B443" s="36"/>
      <c r="C443" s="37"/>
      <c r="D443" s="187" t="s">
        <v>137</v>
      </c>
      <c r="E443" s="37"/>
      <c r="F443" s="188" t="s">
        <v>589</v>
      </c>
      <c r="G443" s="37"/>
      <c r="H443" s="37"/>
      <c r="I443" s="189"/>
      <c r="J443" s="37"/>
      <c r="K443" s="37"/>
      <c r="L443" s="40"/>
      <c r="M443" s="190"/>
      <c r="N443" s="191"/>
      <c r="O443" s="65"/>
      <c r="P443" s="65"/>
      <c r="Q443" s="65"/>
      <c r="R443" s="65"/>
      <c r="S443" s="65"/>
      <c r="T443" s="66"/>
      <c r="U443" s="35"/>
      <c r="V443" s="35"/>
      <c r="W443" s="35"/>
      <c r="X443" s="35"/>
      <c r="Y443" s="35"/>
      <c r="Z443" s="35"/>
      <c r="AA443" s="35"/>
      <c r="AB443" s="35"/>
      <c r="AC443" s="35"/>
      <c r="AD443" s="35"/>
      <c r="AE443" s="35"/>
      <c r="AT443" s="18" t="s">
        <v>137</v>
      </c>
      <c r="AU443" s="18" t="s">
        <v>81</v>
      </c>
    </row>
    <row r="444" spans="1:65" s="13" customFormat="1" ht="11.25">
      <c r="B444" s="193"/>
      <c r="C444" s="194"/>
      <c r="D444" s="187" t="s">
        <v>143</v>
      </c>
      <c r="E444" s="195" t="s">
        <v>19</v>
      </c>
      <c r="F444" s="196" t="s">
        <v>591</v>
      </c>
      <c r="G444" s="194"/>
      <c r="H444" s="197">
        <v>8</v>
      </c>
      <c r="I444" s="198"/>
      <c r="J444" s="194"/>
      <c r="K444" s="194"/>
      <c r="L444" s="199"/>
      <c r="M444" s="200"/>
      <c r="N444" s="201"/>
      <c r="O444" s="201"/>
      <c r="P444" s="201"/>
      <c r="Q444" s="201"/>
      <c r="R444" s="201"/>
      <c r="S444" s="201"/>
      <c r="T444" s="202"/>
      <c r="AT444" s="203" t="s">
        <v>143</v>
      </c>
      <c r="AU444" s="203" t="s">
        <v>81</v>
      </c>
      <c r="AV444" s="13" t="s">
        <v>81</v>
      </c>
      <c r="AW444" s="13" t="s">
        <v>33</v>
      </c>
      <c r="AX444" s="13" t="s">
        <v>79</v>
      </c>
      <c r="AY444" s="203" t="s">
        <v>127</v>
      </c>
    </row>
    <row r="445" spans="1:65" s="2" customFormat="1" ht="16.5" customHeight="1">
      <c r="A445" s="35"/>
      <c r="B445" s="36"/>
      <c r="C445" s="174" t="s">
        <v>592</v>
      </c>
      <c r="D445" s="174" t="s">
        <v>130</v>
      </c>
      <c r="E445" s="175" t="s">
        <v>593</v>
      </c>
      <c r="F445" s="176" t="s">
        <v>594</v>
      </c>
      <c r="G445" s="177" t="s">
        <v>182</v>
      </c>
      <c r="H445" s="178">
        <v>7</v>
      </c>
      <c r="I445" s="179"/>
      <c r="J445" s="180">
        <f>ROUND(I445*H445,2)</f>
        <v>0</v>
      </c>
      <c r="K445" s="176" t="s">
        <v>134</v>
      </c>
      <c r="L445" s="40"/>
      <c r="M445" s="181" t="s">
        <v>19</v>
      </c>
      <c r="N445" s="182" t="s">
        <v>42</v>
      </c>
      <c r="O445" s="65"/>
      <c r="P445" s="183">
        <f>O445*H445</f>
        <v>0</v>
      </c>
      <c r="Q445" s="183">
        <v>0</v>
      </c>
      <c r="R445" s="183">
        <f>Q445*H445</f>
        <v>0</v>
      </c>
      <c r="S445" s="183">
        <v>0</v>
      </c>
      <c r="T445" s="184">
        <f>S445*H445</f>
        <v>0</v>
      </c>
      <c r="U445" s="35"/>
      <c r="V445" s="35"/>
      <c r="W445" s="35"/>
      <c r="X445" s="35"/>
      <c r="Y445" s="35"/>
      <c r="Z445" s="35"/>
      <c r="AA445" s="35"/>
      <c r="AB445" s="35"/>
      <c r="AC445" s="35"/>
      <c r="AD445" s="35"/>
      <c r="AE445" s="35"/>
      <c r="AR445" s="185" t="s">
        <v>135</v>
      </c>
      <c r="AT445" s="185" t="s">
        <v>130</v>
      </c>
      <c r="AU445" s="185" t="s">
        <v>81</v>
      </c>
      <c r="AY445" s="18" t="s">
        <v>127</v>
      </c>
      <c r="BE445" s="186">
        <f>IF(N445="základní",J445,0)</f>
        <v>0</v>
      </c>
      <c r="BF445" s="186">
        <f>IF(N445="snížená",J445,0)</f>
        <v>0</v>
      </c>
      <c r="BG445" s="186">
        <f>IF(N445="zákl. přenesená",J445,0)</f>
        <v>0</v>
      </c>
      <c r="BH445" s="186">
        <f>IF(N445="sníž. přenesená",J445,0)</f>
        <v>0</v>
      </c>
      <c r="BI445" s="186">
        <f>IF(N445="nulová",J445,0)</f>
        <v>0</v>
      </c>
      <c r="BJ445" s="18" t="s">
        <v>79</v>
      </c>
      <c r="BK445" s="186">
        <f>ROUND(I445*H445,2)</f>
        <v>0</v>
      </c>
      <c r="BL445" s="18" t="s">
        <v>135</v>
      </c>
      <c r="BM445" s="185" t="s">
        <v>595</v>
      </c>
    </row>
    <row r="446" spans="1:65" s="2" customFormat="1" ht="19.5">
      <c r="A446" s="35"/>
      <c r="B446" s="36"/>
      <c r="C446" s="37"/>
      <c r="D446" s="187" t="s">
        <v>137</v>
      </c>
      <c r="E446" s="37"/>
      <c r="F446" s="188" t="s">
        <v>596</v>
      </c>
      <c r="G446" s="37"/>
      <c r="H446" s="37"/>
      <c r="I446" s="189"/>
      <c r="J446" s="37"/>
      <c r="K446" s="37"/>
      <c r="L446" s="40"/>
      <c r="M446" s="190"/>
      <c r="N446" s="191"/>
      <c r="O446" s="65"/>
      <c r="P446" s="65"/>
      <c r="Q446" s="65"/>
      <c r="R446" s="65"/>
      <c r="S446" s="65"/>
      <c r="T446" s="66"/>
      <c r="U446" s="35"/>
      <c r="V446" s="35"/>
      <c r="W446" s="35"/>
      <c r="X446" s="35"/>
      <c r="Y446" s="35"/>
      <c r="Z446" s="35"/>
      <c r="AA446" s="35"/>
      <c r="AB446" s="35"/>
      <c r="AC446" s="35"/>
      <c r="AD446" s="35"/>
      <c r="AE446" s="35"/>
      <c r="AT446" s="18" t="s">
        <v>137</v>
      </c>
      <c r="AU446" s="18" t="s">
        <v>81</v>
      </c>
    </row>
    <row r="447" spans="1:65" s="2" customFormat="1" ht="29.25">
      <c r="A447" s="35"/>
      <c r="B447" s="36"/>
      <c r="C447" s="37"/>
      <c r="D447" s="187" t="s">
        <v>139</v>
      </c>
      <c r="E447" s="37"/>
      <c r="F447" s="192" t="s">
        <v>597</v>
      </c>
      <c r="G447" s="37"/>
      <c r="H447" s="37"/>
      <c r="I447" s="189"/>
      <c r="J447" s="37"/>
      <c r="K447" s="37"/>
      <c r="L447" s="40"/>
      <c r="M447" s="190"/>
      <c r="N447" s="191"/>
      <c r="O447" s="65"/>
      <c r="P447" s="65"/>
      <c r="Q447" s="65"/>
      <c r="R447" s="65"/>
      <c r="S447" s="65"/>
      <c r="T447" s="66"/>
      <c r="U447" s="35"/>
      <c r="V447" s="35"/>
      <c r="W447" s="35"/>
      <c r="X447" s="35"/>
      <c r="Y447" s="35"/>
      <c r="Z447" s="35"/>
      <c r="AA447" s="35"/>
      <c r="AB447" s="35"/>
      <c r="AC447" s="35"/>
      <c r="AD447" s="35"/>
      <c r="AE447" s="35"/>
      <c r="AT447" s="18" t="s">
        <v>139</v>
      </c>
      <c r="AU447" s="18" t="s">
        <v>81</v>
      </c>
    </row>
    <row r="448" spans="1:65" s="2" customFormat="1" ht="16.5" customHeight="1">
      <c r="A448" s="35"/>
      <c r="B448" s="36"/>
      <c r="C448" s="174" t="s">
        <v>598</v>
      </c>
      <c r="D448" s="174" t="s">
        <v>130</v>
      </c>
      <c r="E448" s="175" t="s">
        <v>599</v>
      </c>
      <c r="F448" s="176" t="s">
        <v>600</v>
      </c>
      <c r="G448" s="177" t="s">
        <v>147</v>
      </c>
      <c r="H448" s="178">
        <v>401.464</v>
      </c>
      <c r="I448" s="179"/>
      <c r="J448" s="180">
        <f>ROUND(I448*H448,2)</f>
        <v>0</v>
      </c>
      <c r="K448" s="176" t="s">
        <v>134</v>
      </c>
      <c r="L448" s="40"/>
      <c r="M448" s="181" t="s">
        <v>19</v>
      </c>
      <c r="N448" s="182" t="s">
        <v>42</v>
      </c>
      <c r="O448" s="65"/>
      <c r="P448" s="183">
        <f>O448*H448</f>
        <v>0</v>
      </c>
      <c r="Q448" s="183">
        <v>0</v>
      </c>
      <c r="R448" s="183">
        <f>Q448*H448</f>
        <v>0</v>
      </c>
      <c r="S448" s="183">
        <v>0</v>
      </c>
      <c r="T448" s="184">
        <f>S448*H448</f>
        <v>0</v>
      </c>
      <c r="U448" s="35"/>
      <c r="V448" s="35"/>
      <c r="W448" s="35"/>
      <c r="X448" s="35"/>
      <c r="Y448" s="35"/>
      <c r="Z448" s="35"/>
      <c r="AA448" s="35"/>
      <c r="AB448" s="35"/>
      <c r="AC448" s="35"/>
      <c r="AD448" s="35"/>
      <c r="AE448" s="35"/>
      <c r="AR448" s="185" t="s">
        <v>135</v>
      </c>
      <c r="AT448" s="185" t="s">
        <v>130</v>
      </c>
      <c r="AU448" s="185" t="s">
        <v>81</v>
      </c>
      <c r="AY448" s="18" t="s">
        <v>127</v>
      </c>
      <c r="BE448" s="186">
        <f>IF(N448="základní",J448,0)</f>
        <v>0</v>
      </c>
      <c r="BF448" s="186">
        <f>IF(N448="snížená",J448,0)</f>
        <v>0</v>
      </c>
      <c r="BG448" s="186">
        <f>IF(N448="zákl. přenesená",J448,0)</f>
        <v>0</v>
      </c>
      <c r="BH448" s="186">
        <f>IF(N448="sníž. přenesená",J448,0)</f>
        <v>0</v>
      </c>
      <c r="BI448" s="186">
        <f>IF(N448="nulová",J448,0)</f>
        <v>0</v>
      </c>
      <c r="BJ448" s="18" t="s">
        <v>79</v>
      </c>
      <c r="BK448" s="186">
        <f>ROUND(I448*H448,2)</f>
        <v>0</v>
      </c>
      <c r="BL448" s="18" t="s">
        <v>135</v>
      </c>
      <c r="BM448" s="185" t="s">
        <v>601</v>
      </c>
    </row>
    <row r="449" spans="1:65" s="2" customFormat="1" ht="19.5">
      <c r="A449" s="35"/>
      <c r="B449" s="36"/>
      <c r="C449" s="37"/>
      <c r="D449" s="187" t="s">
        <v>137</v>
      </c>
      <c r="E449" s="37"/>
      <c r="F449" s="188" t="s">
        <v>602</v>
      </c>
      <c r="G449" s="37"/>
      <c r="H449" s="37"/>
      <c r="I449" s="189"/>
      <c r="J449" s="37"/>
      <c r="K449" s="37"/>
      <c r="L449" s="40"/>
      <c r="M449" s="190"/>
      <c r="N449" s="191"/>
      <c r="O449" s="65"/>
      <c r="P449" s="65"/>
      <c r="Q449" s="65"/>
      <c r="R449" s="65"/>
      <c r="S449" s="65"/>
      <c r="T449" s="66"/>
      <c r="U449" s="35"/>
      <c r="V449" s="35"/>
      <c r="W449" s="35"/>
      <c r="X449" s="35"/>
      <c r="Y449" s="35"/>
      <c r="Z449" s="35"/>
      <c r="AA449" s="35"/>
      <c r="AB449" s="35"/>
      <c r="AC449" s="35"/>
      <c r="AD449" s="35"/>
      <c r="AE449" s="35"/>
      <c r="AT449" s="18" t="s">
        <v>137</v>
      </c>
      <c r="AU449" s="18" t="s">
        <v>81</v>
      </c>
    </row>
    <row r="450" spans="1:65" s="2" customFormat="1" ht="29.25">
      <c r="A450" s="35"/>
      <c r="B450" s="36"/>
      <c r="C450" s="37"/>
      <c r="D450" s="187" t="s">
        <v>139</v>
      </c>
      <c r="E450" s="37"/>
      <c r="F450" s="192" t="s">
        <v>603</v>
      </c>
      <c r="G450" s="37"/>
      <c r="H450" s="37"/>
      <c r="I450" s="189"/>
      <c r="J450" s="37"/>
      <c r="K450" s="37"/>
      <c r="L450" s="40"/>
      <c r="M450" s="190"/>
      <c r="N450" s="191"/>
      <c r="O450" s="65"/>
      <c r="P450" s="65"/>
      <c r="Q450" s="65"/>
      <c r="R450" s="65"/>
      <c r="S450" s="65"/>
      <c r="T450" s="66"/>
      <c r="U450" s="35"/>
      <c r="V450" s="35"/>
      <c r="W450" s="35"/>
      <c r="X450" s="35"/>
      <c r="Y450" s="35"/>
      <c r="Z450" s="35"/>
      <c r="AA450" s="35"/>
      <c r="AB450" s="35"/>
      <c r="AC450" s="35"/>
      <c r="AD450" s="35"/>
      <c r="AE450" s="35"/>
      <c r="AT450" s="18" t="s">
        <v>139</v>
      </c>
      <c r="AU450" s="18" t="s">
        <v>81</v>
      </c>
    </row>
    <row r="451" spans="1:65" s="2" customFormat="1" ht="19.5">
      <c r="A451" s="35"/>
      <c r="B451" s="36"/>
      <c r="C451" s="37"/>
      <c r="D451" s="187" t="s">
        <v>141</v>
      </c>
      <c r="E451" s="37"/>
      <c r="F451" s="192" t="s">
        <v>604</v>
      </c>
      <c r="G451" s="37"/>
      <c r="H451" s="37"/>
      <c r="I451" s="189"/>
      <c r="J451" s="37"/>
      <c r="K451" s="37"/>
      <c r="L451" s="40"/>
      <c r="M451" s="190"/>
      <c r="N451" s="191"/>
      <c r="O451" s="65"/>
      <c r="P451" s="65"/>
      <c r="Q451" s="65"/>
      <c r="R451" s="65"/>
      <c r="S451" s="65"/>
      <c r="T451" s="66"/>
      <c r="U451" s="35"/>
      <c r="V451" s="35"/>
      <c r="W451" s="35"/>
      <c r="X451" s="35"/>
      <c r="Y451" s="35"/>
      <c r="Z451" s="35"/>
      <c r="AA451" s="35"/>
      <c r="AB451" s="35"/>
      <c r="AC451" s="35"/>
      <c r="AD451" s="35"/>
      <c r="AE451" s="35"/>
      <c r="AT451" s="18" t="s">
        <v>141</v>
      </c>
      <c r="AU451" s="18" t="s">
        <v>81</v>
      </c>
    </row>
    <row r="452" spans="1:65" s="14" customFormat="1" ht="11.25">
      <c r="B452" s="204"/>
      <c r="C452" s="205"/>
      <c r="D452" s="187" t="s">
        <v>143</v>
      </c>
      <c r="E452" s="206" t="s">
        <v>19</v>
      </c>
      <c r="F452" s="207" t="s">
        <v>605</v>
      </c>
      <c r="G452" s="205"/>
      <c r="H452" s="206" t="s">
        <v>19</v>
      </c>
      <c r="I452" s="208"/>
      <c r="J452" s="205"/>
      <c r="K452" s="205"/>
      <c r="L452" s="209"/>
      <c r="M452" s="210"/>
      <c r="N452" s="211"/>
      <c r="O452" s="211"/>
      <c r="P452" s="211"/>
      <c r="Q452" s="211"/>
      <c r="R452" s="211"/>
      <c r="S452" s="211"/>
      <c r="T452" s="212"/>
      <c r="AT452" s="213" t="s">
        <v>143</v>
      </c>
      <c r="AU452" s="213" t="s">
        <v>81</v>
      </c>
      <c r="AV452" s="14" t="s">
        <v>79</v>
      </c>
      <c r="AW452" s="14" t="s">
        <v>33</v>
      </c>
      <c r="AX452" s="14" t="s">
        <v>71</v>
      </c>
      <c r="AY452" s="213" t="s">
        <v>127</v>
      </c>
    </row>
    <row r="453" spans="1:65" s="13" customFormat="1" ht="11.25">
      <c r="B453" s="193"/>
      <c r="C453" s="194"/>
      <c r="D453" s="187" t="s">
        <v>143</v>
      </c>
      <c r="E453" s="195" t="s">
        <v>19</v>
      </c>
      <c r="F453" s="196" t="s">
        <v>606</v>
      </c>
      <c r="G453" s="194"/>
      <c r="H453" s="197">
        <v>109.215</v>
      </c>
      <c r="I453" s="198"/>
      <c r="J453" s="194"/>
      <c r="K453" s="194"/>
      <c r="L453" s="199"/>
      <c r="M453" s="200"/>
      <c r="N453" s="201"/>
      <c r="O453" s="201"/>
      <c r="P453" s="201"/>
      <c r="Q453" s="201"/>
      <c r="R453" s="201"/>
      <c r="S453" s="201"/>
      <c r="T453" s="202"/>
      <c r="AT453" s="203" t="s">
        <v>143</v>
      </c>
      <c r="AU453" s="203" t="s">
        <v>81</v>
      </c>
      <c r="AV453" s="13" t="s">
        <v>81</v>
      </c>
      <c r="AW453" s="13" t="s">
        <v>33</v>
      </c>
      <c r="AX453" s="13" t="s">
        <v>71</v>
      </c>
      <c r="AY453" s="203" t="s">
        <v>127</v>
      </c>
    </row>
    <row r="454" spans="1:65" s="14" customFormat="1" ht="11.25">
      <c r="B454" s="204"/>
      <c r="C454" s="205"/>
      <c r="D454" s="187" t="s">
        <v>143</v>
      </c>
      <c r="E454" s="206" t="s">
        <v>19</v>
      </c>
      <c r="F454" s="207" t="s">
        <v>607</v>
      </c>
      <c r="G454" s="205"/>
      <c r="H454" s="206" t="s">
        <v>19</v>
      </c>
      <c r="I454" s="208"/>
      <c r="J454" s="205"/>
      <c r="K454" s="205"/>
      <c r="L454" s="209"/>
      <c r="M454" s="210"/>
      <c r="N454" s="211"/>
      <c r="O454" s="211"/>
      <c r="P454" s="211"/>
      <c r="Q454" s="211"/>
      <c r="R454" s="211"/>
      <c r="S454" s="211"/>
      <c r="T454" s="212"/>
      <c r="AT454" s="213" t="s">
        <v>143</v>
      </c>
      <c r="AU454" s="213" t="s">
        <v>81</v>
      </c>
      <c r="AV454" s="14" t="s">
        <v>79</v>
      </c>
      <c r="AW454" s="14" t="s">
        <v>33</v>
      </c>
      <c r="AX454" s="14" t="s">
        <v>71</v>
      </c>
      <c r="AY454" s="213" t="s">
        <v>127</v>
      </c>
    </row>
    <row r="455" spans="1:65" s="13" customFormat="1" ht="11.25">
      <c r="B455" s="193"/>
      <c r="C455" s="194"/>
      <c r="D455" s="187" t="s">
        <v>143</v>
      </c>
      <c r="E455" s="195" t="s">
        <v>19</v>
      </c>
      <c r="F455" s="196" t="s">
        <v>608</v>
      </c>
      <c r="G455" s="194"/>
      <c r="H455" s="197">
        <v>203.22499999999999</v>
      </c>
      <c r="I455" s="198"/>
      <c r="J455" s="194"/>
      <c r="K455" s="194"/>
      <c r="L455" s="199"/>
      <c r="M455" s="200"/>
      <c r="N455" s="201"/>
      <c r="O455" s="201"/>
      <c r="P455" s="201"/>
      <c r="Q455" s="201"/>
      <c r="R455" s="201"/>
      <c r="S455" s="201"/>
      <c r="T455" s="202"/>
      <c r="AT455" s="203" t="s">
        <v>143</v>
      </c>
      <c r="AU455" s="203" t="s">
        <v>81</v>
      </c>
      <c r="AV455" s="13" t="s">
        <v>81</v>
      </c>
      <c r="AW455" s="13" t="s">
        <v>33</v>
      </c>
      <c r="AX455" s="13" t="s">
        <v>71</v>
      </c>
      <c r="AY455" s="203" t="s">
        <v>127</v>
      </c>
    </row>
    <row r="456" spans="1:65" s="14" customFormat="1" ht="11.25">
      <c r="B456" s="204"/>
      <c r="C456" s="205"/>
      <c r="D456" s="187" t="s">
        <v>143</v>
      </c>
      <c r="E456" s="206" t="s">
        <v>19</v>
      </c>
      <c r="F456" s="207" t="s">
        <v>609</v>
      </c>
      <c r="G456" s="205"/>
      <c r="H456" s="206" t="s">
        <v>19</v>
      </c>
      <c r="I456" s="208"/>
      <c r="J456" s="205"/>
      <c r="K456" s="205"/>
      <c r="L456" s="209"/>
      <c r="M456" s="210"/>
      <c r="N456" s="211"/>
      <c r="O456" s="211"/>
      <c r="P456" s="211"/>
      <c r="Q456" s="211"/>
      <c r="R456" s="211"/>
      <c r="S456" s="211"/>
      <c r="T456" s="212"/>
      <c r="AT456" s="213" t="s">
        <v>143</v>
      </c>
      <c r="AU456" s="213" t="s">
        <v>81</v>
      </c>
      <c r="AV456" s="14" t="s">
        <v>79</v>
      </c>
      <c r="AW456" s="14" t="s">
        <v>33</v>
      </c>
      <c r="AX456" s="14" t="s">
        <v>71</v>
      </c>
      <c r="AY456" s="213" t="s">
        <v>127</v>
      </c>
    </row>
    <row r="457" spans="1:65" s="13" customFormat="1" ht="11.25">
      <c r="B457" s="193"/>
      <c r="C457" s="194"/>
      <c r="D457" s="187" t="s">
        <v>143</v>
      </c>
      <c r="E457" s="195" t="s">
        <v>19</v>
      </c>
      <c r="F457" s="196" t="s">
        <v>610</v>
      </c>
      <c r="G457" s="194"/>
      <c r="H457" s="197">
        <v>19.314</v>
      </c>
      <c r="I457" s="198"/>
      <c r="J457" s="194"/>
      <c r="K457" s="194"/>
      <c r="L457" s="199"/>
      <c r="M457" s="200"/>
      <c r="N457" s="201"/>
      <c r="O457" s="201"/>
      <c r="P457" s="201"/>
      <c r="Q457" s="201"/>
      <c r="R457" s="201"/>
      <c r="S457" s="201"/>
      <c r="T457" s="202"/>
      <c r="AT457" s="203" t="s">
        <v>143</v>
      </c>
      <c r="AU457" s="203" t="s">
        <v>81</v>
      </c>
      <c r="AV457" s="13" t="s">
        <v>81</v>
      </c>
      <c r="AW457" s="13" t="s">
        <v>33</v>
      </c>
      <c r="AX457" s="13" t="s">
        <v>71</v>
      </c>
      <c r="AY457" s="203" t="s">
        <v>127</v>
      </c>
    </row>
    <row r="458" spans="1:65" s="14" customFormat="1" ht="11.25">
      <c r="B458" s="204"/>
      <c r="C458" s="205"/>
      <c r="D458" s="187" t="s">
        <v>143</v>
      </c>
      <c r="E458" s="206" t="s">
        <v>19</v>
      </c>
      <c r="F458" s="207" t="s">
        <v>611</v>
      </c>
      <c r="G458" s="205"/>
      <c r="H458" s="206" t="s">
        <v>19</v>
      </c>
      <c r="I458" s="208"/>
      <c r="J458" s="205"/>
      <c r="K458" s="205"/>
      <c r="L458" s="209"/>
      <c r="M458" s="210"/>
      <c r="N458" s="211"/>
      <c r="O458" s="211"/>
      <c r="P458" s="211"/>
      <c r="Q458" s="211"/>
      <c r="R458" s="211"/>
      <c r="S458" s="211"/>
      <c r="T458" s="212"/>
      <c r="AT458" s="213" t="s">
        <v>143</v>
      </c>
      <c r="AU458" s="213" t="s">
        <v>81</v>
      </c>
      <c r="AV458" s="14" t="s">
        <v>79</v>
      </c>
      <c r="AW458" s="14" t="s">
        <v>33</v>
      </c>
      <c r="AX458" s="14" t="s">
        <v>71</v>
      </c>
      <c r="AY458" s="213" t="s">
        <v>127</v>
      </c>
    </row>
    <row r="459" spans="1:65" s="13" customFormat="1" ht="11.25">
      <c r="B459" s="193"/>
      <c r="C459" s="194"/>
      <c r="D459" s="187" t="s">
        <v>143</v>
      </c>
      <c r="E459" s="195" t="s">
        <v>19</v>
      </c>
      <c r="F459" s="196" t="s">
        <v>612</v>
      </c>
      <c r="G459" s="194"/>
      <c r="H459" s="197">
        <v>69.709999999999994</v>
      </c>
      <c r="I459" s="198"/>
      <c r="J459" s="194"/>
      <c r="K459" s="194"/>
      <c r="L459" s="199"/>
      <c r="M459" s="200"/>
      <c r="N459" s="201"/>
      <c r="O459" s="201"/>
      <c r="P459" s="201"/>
      <c r="Q459" s="201"/>
      <c r="R459" s="201"/>
      <c r="S459" s="201"/>
      <c r="T459" s="202"/>
      <c r="AT459" s="203" t="s">
        <v>143</v>
      </c>
      <c r="AU459" s="203" t="s">
        <v>81</v>
      </c>
      <c r="AV459" s="13" t="s">
        <v>81</v>
      </c>
      <c r="AW459" s="13" t="s">
        <v>33</v>
      </c>
      <c r="AX459" s="13" t="s">
        <v>71</v>
      </c>
      <c r="AY459" s="203" t="s">
        <v>127</v>
      </c>
    </row>
    <row r="460" spans="1:65" s="15" customFormat="1" ht="11.25">
      <c r="B460" s="214"/>
      <c r="C460" s="215"/>
      <c r="D460" s="187" t="s">
        <v>143</v>
      </c>
      <c r="E460" s="216" t="s">
        <v>19</v>
      </c>
      <c r="F460" s="217" t="s">
        <v>160</v>
      </c>
      <c r="G460" s="215"/>
      <c r="H460" s="218">
        <v>401.464</v>
      </c>
      <c r="I460" s="219"/>
      <c r="J460" s="215"/>
      <c r="K460" s="215"/>
      <c r="L460" s="220"/>
      <c r="M460" s="221"/>
      <c r="N460" s="222"/>
      <c r="O460" s="222"/>
      <c r="P460" s="222"/>
      <c r="Q460" s="222"/>
      <c r="R460" s="222"/>
      <c r="S460" s="222"/>
      <c r="T460" s="223"/>
      <c r="AT460" s="224" t="s">
        <v>143</v>
      </c>
      <c r="AU460" s="224" t="s">
        <v>81</v>
      </c>
      <c r="AV460" s="15" t="s">
        <v>135</v>
      </c>
      <c r="AW460" s="15" t="s">
        <v>33</v>
      </c>
      <c r="AX460" s="15" t="s">
        <v>79</v>
      </c>
      <c r="AY460" s="224" t="s">
        <v>127</v>
      </c>
    </row>
    <row r="461" spans="1:65" s="12" customFormat="1" ht="25.9" customHeight="1">
      <c r="B461" s="158"/>
      <c r="C461" s="159"/>
      <c r="D461" s="160" t="s">
        <v>70</v>
      </c>
      <c r="E461" s="161" t="s">
        <v>613</v>
      </c>
      <c r="F461" s="161" t="s">
        <v>614</v>
      </c>
      <c r="G461" s="159"/>
      <c r="H461" s="159"/>
      <c r="I461" s="162"/>
      <c r="J461" s="163">
        <f>BK461</f>
        <v>0</v>
      </c>
      <c r="K461" s="159"/>
      <c r="L461" s="164"/>
      <c r="M461" s="165"/>
      <c r="N461" s="166"/>
      <c r="O461" s="166"/>
      <c r="P461" s="167">
        <f>SUM(P462:P604)</f>
        <v>0</v>
      </c>
      <c r="Q461" s="166"/>
      <c r="R461" s="167">
        <f>SUM(R462:R604)</f>
        <v>0</v>
      </c>
      <c r="S461" s="166"/>
      <c r="T461" s="168">
        <f>SUM(T462:T604)</f>
        <v>0</v>
      </c>
      <c r="AR461" s="169" t="s">
        <v>135</v>
      </c>
      <c r="AT461" s="170" t="s">
        <v>70</v>
      </c>
      <c r="AU461" s="170" t="s">
        <v>71</v>
      </c>
      <c r="AY461" s="169" t="s">
        <v>127</v>
      </c>
      <c r="BK461" s="171">
        <f>SUM(BK462:BK604)</f>
        <v>0</v>
      </c>
    </row>
    <row r="462" spans="1:65" s="2" customFormat="1" ht="36">
      <c r="A462" s="35"/>
      <c r="B462" s="36"/>
      <c r="C462" s="174" t="s">
        <v>615</v>
      </c>
      <c r="D462" s="174" t="s">
        <v>130</v>
      </c>
      <c r="E462" s="175" t="s">
        <v>616</v>
      </c>
      <c r="F462" s="176" t="s">
        <v>617</v>
      </c>
      <c r="G462" s="177" t="s">
        <v>147</v>
      </c>
      <c r="H462" s="178">
        <v>8.1560000000000006</v>
      </c>
      <c r="I462" s="179"/>
      <c r="J462" s="180">
        <f>ROUND(I462*H462,2)</f>
        <v>0</v>
      </c>
      <c r="K462" s="176" t="s">
        <v>134</v>
      </c>
      <c r="L462" s="40"/>
      <c r="M462" s="181" t="s">
        <v>19</v>
      </c>
      <c r="N462" s="182" t="s">
        <v>42</v>
      </c>
      <c r="O462" s="65"/>
      <c r="P462" s="183">
        <f>O462*H462</f>
        <v>0</v>
      </c>
      <c r="Q462" s="183">
        <v>0</v>
      </c>
      <c r="R462" s="183">
        <f>Q462*H462</f>
        <v>0</v>
      </c>
      <c r="S462" s="183">
        <v>0</v>
      </c>
      <c r="T462" s="184">
        <f>S462*H462</f>
        <v>0</v>
      </c>
      <c r="U462" s="35"/>
      <c r="V462" s="35"/>
      <c r="W462" s="35"/>
      <c r="X462" s="35"/>
      <c r="Y462" s="35"/>
      <c r="Z462" s="35"/>
      <c r="AA462" s="35"/>
      <c r="AB462" s="35"/>
      <c r="AC462" s="35"/>
      <c r="AD462" s="35"/>
      <c r="AE462" s="35"/>
      <c r="AR462" s="185" t="s">
        <v>489</v>
      </c>
      <c r="AT462" s="185" t="s">
        <v>130</v>
      </c>
      <c r="AU462" s="185" t="s">
        <v>79</v>
      </c>
      <c r="AY462" s="18" t="s">
        <v>127</v>
      </c>
      <c r="BE462" s="186">
        <f>IF(N462="základní",J462,0)</f>
        <v>0</v>
      </c>
      <c r="BF462" s="186">
        <f>IF(N462="snížená",J462,0)</f>
        <v>0</v>
      </c>
      <c r="BG462" s="186">
        <f>IF(N462="zákl. přenesená",J462,0)</f>
        <v>0</v>
      </c>
      <c r="BH462" s="186">
        <f>IF(N462="sníž. přenesená",J462,0)</f>
        <v>0</v>
      </c>
      <c r="BI462" s="186">
        <f>IF(N462="nulová",J462,0)</f>
        <v>0</v>
      </c>
      <c r="BJ462" s="18" t="s">
        <v>79</v>
      </c>
      <c r="BK462" s="186">
        <f>ROUND(I462*H462,2)</f>
        <v>0</v>
      </c>
      <c r="BL462" s="18" t="s">
        <v>489</v>
      </c>
      <c r="BM462" s="185" t="s">
        <v>618</v>
      </c>
    </row>
    <row r="463" spans="1:65" s="2" customFormat="1" ht="68.25">
      <c r="A463" s="35"/>
      <c r="B463" s="36"/>
      <c r="C463" s="37"/>
      <c r="D463" s="187" t="s">
        <v>137</v>
      </c>
      <c r="E463" s="37"/>
      <c r="F463" s="188" t="s">
        <v>619</v>
      </c>
      <c r="G463" s="37"/>
      <c r="H463" s="37"/>
      <c r="I463" s="189"/>
      <c r="J463" s="37"/>
      <c r="K463" s="37"/>
      <c r="L463" s="40"/>
      <c r="M463" s="190"/>
      <c r="N463" s="191"/>
      <c r="O463" s="65"/>
      <c r="P463" s="65"/>
      <c r="Q463" s="65"/>
      <c r="R463" s="65"/>
      <c r="S463" s="65"/>
      <c r="T463" s="66"/>
      <c r="U463" s="35"/>
      <c r="V463" s="35"/>
      <c r="W463" s="35"/>
      <c r="X463" s="35"/>
      <c r="Y463" s="35"/>
      <c r="Z463" s="35"/>
      <c r="AA463" s="35"/>
      <c r="AB463" s="35"/>
      <c r="AC463" s="35"/>
      <c r="AD463" s="35"/>
      <c r="AE463" s="35"/>
      <c r="AT463" s="18" t="s">
        <v>137</v>
      </c>
      <c r="AU463" s="18" t="s">
        <v>79</v>
      </c>
    </row>
    <row r="464" spans="1:65" s="2" customFormat="1" ht="68.25">
      <c r="A464" s="35"/>
      <c r="B464" s="36"/>
      <c r="C464" s="37"/>
      <c r="D464" s="187" t="s">
        <v>139</v>
      </c>
      <c r="E464" s="37"/>
      <c r="F464" s="192" t="s">
        <v>620</v>
      </c>
      <c r="G464" s="37"/>
      <c r="H464" s="37"/>
      <c r="I464" s="189"/>
      <c r="J464" s="37"/>
      <c r="K464" s="37"/>
      <c r="L464" s="40"/>
      <c r="M464" s="190"/>
      <c r="N464" s="191"/>
      <c r="O464" s="65"/>
      <c r="P464" s="65"/>
      <c r="Q464" s="65"/>
      <c r="R464" s="65"/>
      <c r="S464" s="65"/>
      <c r="T464" s="66"/>
      <c r="U464" s="35"/>
      <c r="V464" s="35"/>
      <c r="W464" s="35"/>
      <c r="X464" s="35"/>
      <c r="Y464" s="35"/>
      <c r="Z464" s="35"/>
      <c r="AA464" s="35"/>
      <c r="AB464" s="35"/>
      <c r="AC464" s="35"/>
      <c r="AD464" s="35"/>
      <c r="AE464" s="35"/>
      <c r="AT464" s="18" t="s">
        <v>139</v>
      </c>
      <c r="AU464" s="18" t="s">
        <v>79</v>
      </c>
    </row>
    <row r="465" spans="1:65" s="2" customFormat="1" ht="29.25">
      <c r="A465" s="35"/>
      <c r="B465" s="36"/>
      <c r="C465" s="37"/>
      <c r="D465" s="187" t="s">
        <v>141</v>
      </c>
      <c r="E465" s="37"/>
      <c r="F465" s="192" t="s">
        <v>621</v>
      </c>
      <c r="G465" s="37"/>
      <c r="H465" s="37"/>
      <c r="I465" s="189"/>
      <c r="J465" s="37"/>
      <c r="K465" s="37"/>
      <c r="L465" s="40"/>
      <c r="M465" s="190"/>
      <c r="N465" s="191"/>
      <c r="O465" s="65"/>
      <c r="P465" s="65"/>
      <c r="Q465" s="65"/>
      <c r="R465" s="65"/>
      <c r="S465" s="65"/>
      <c r="T465" s="66"/>
      <c r="U465" s="35"/>
      <c r="V465" s="35"/>
      <c r="W465" s="35"/>
      <c r="X465" s="35"/>
      <c r="Y465" s="35"/>
      <c r="Z465" s="35"/>
      <c r="AA465" s="35"/>
      <c r="AB465" s="35"/>
      <c r="AC465" s="35"/>
      <c r="AD465" s="35"/>
      <c r="AE465" s="35"/>
      <c r="AT465" s="18" t="s">
        <v>141</v>
      </c>
      <c r="AU465" s="18" t="s">
        <v>79</v>
      </c>
    </row>
    <row r="466" spans="1:65" s="14" customFormat="1" ht="11.25">
      <c r="B466" s="204"/>
      <c r="C466" s="205"/>
      <c r="D466" s="187" t="s">
        <v>143</v>
      </c>
      <c r="E466" s="206" t="s">
        <v>19</v>
      </c>
      <c r="F466" s="207" t="s">
        <v>622</v>
      </c>
      <c r="G466" s="205"/>
      <c r="H466" s="206" t="s">
        <v>19</v>
      </c>
      <c r="I466" s="208"/>
      <c r="J466" s="205"/>
      <c r="K466" s="205"/>
      <c r="L466" s="209"/>
      <c r="M466" s="210"/>
      <c r="N466" s="211"/>
      <c r="O466" s="211"/>
      <c r="P466" s="211"/>
      <c r="Q466" s="211"/>
      <c r="R466" s="211"/>
      <c r="S466" s="211"/>
      <c r="T466" s="212"/>
      <c r="AT466" s="213" t="s">
        <v>143</v>
      </c>
      <c r="AU466" s="213" t="s">
        <v>79</v>
      </c>
      <c r="AV466" s="14" t="s">
        <v>79</v>
      </c>
      <c r="AW466" s="14" t="s">
        <v>33</v>
      </c>
      <c r="AX466" s="14" t="s">
        <v>71</v>
      </c>
      <c r="AY466" s="213" t="s">
        <v>127</v>
      </c>
    </row>
    <row r="467" spans="1:65" s="13" customFormat="1" ht="11.25">
      <c r="B467" s="193"/>
      <c r="C467" s="194"/>
      <c r="D467" s="187" t="s">
        <v>143</v>
      </c>
      <c r="E467" s="195" t="s">
        <v>19</v>
      </c>
      <c r="F467" s="196" t="s">
        <v>623</v>
      </c>
      <c r="G467" s="194"/>
      <c r="H467" s="197">
        <v>8.1560000000000006</v>
      </c>
      <c r="I467" s="198"/>
      <c r="J467" s="194"/>
      <c r="K467" s="194"/>
      <c r="L467" s="199"/>
      <c r="M467" s="200"/>
      <c r="N467" s="201"/>
      <c r="O467" s="201"/>
      <c r="P467" s="201"/>
      <c r="Q467" s="201"/>
      <c r="R467" s="201"/>
      <c r="S467" s="201"/>
      <c r="T467" s="202"/>
      <c r="AT467" s="203" t="s">
        <v>143</v>
      </c>
      <c r="AU467" s="203" t="s">
        <v>79</v>
      </c>
      <c r="AV467" s="13" t="s">
        <v>81</v>
      </c>
      <c r="AW467" s="13" t="s">
        <v>33</v>
      </c>
      <c r="AX467" s="13" t="s">
        <v>79</v>
      </c>
      <c r="AY467" s="203" t="s">
        <v>127</v>
      </c>
    </row>
    <row r="468" spans="1:65" s="2" customFormat="1" ht="16.5" customHeight="1">
      <c r="A468" s="35"/>
      <c r="B468" s="36"/>
      <c r="C468" s="174" t="s">
        <v>624</v>
      </c>
      <c r="D468" s="174" t="s">
        <v>130</v>
      </c>
      <c r="E468" s="175" t="s">
        <v>625</v>
      </c>
      <c r="F468" s="176" t="s">
        <v>626</v>
      </c>
      <c r="G468" s="177" t="s">
        <v>133</v>
      </c>
      <c r="H468" s="178">
        <v>4</v>
      </c>
      <c r="I468" s="179"/>
      <c r="J468" s="180">
        <f>ROUND(I468*H468,2)</f>
        <v>0</v>
      </c>
      <c r="K468" s="176" t="s">
        <v>134</v>
      </c>
      <c r="L468" s="40"/>
      <c r="M468" s="181" t="s">
        <v>19</v>
      </c>
      <c r="N468" s="182" t="s">
        <v>42</v>
      </c>
      <c r="O468" s="65"/>
      <c r="P468" s="183">
        <f>O468*H468</f>
        <v>0</v>
      </c>
      <c r="Q468" s="183">
        <v>0</v>
      </c>
      <c r="R468" s="183">
        <f>Q468*H468</f>
        <v>0</v>
      </c>
      <c r="S468" s="183">
        <v>0</v>
      </c>
      <c r="T468" s="184">
        <f>S468*H468</f>
        <v>0</v>
      </c>
      <c r="U468" s="35"/>
      <c r="V468" s="35"/>
      <c r="W468" s="35"/>
      <c r="X468" s="35"/>
      <c r="Y468" s="35"/>
      <c r="Z468" s="35"/>
      <c r="AA468" s="35"/>
      <c r="AB468" s="35"/>
      <c r="AC468" s="35"/>
      <c r="AD468" s="35"/>
      <c r="AE468" s="35"/>
      <c r="AR468" s="185" t="s">
        <v>489</v>
      </c>
      <c r="AT468" s="185" t="s">
        <v>130</v>
      </c>
      <c r="AU468" s="185" t="s">
        <v>79</v>
      </c>
      <c r="AY468" s="18" t="s">
        <v>127</v>
      </c>
      <c r="BE468" s="186">
        <f>IF(N468="základní",J468,0)</f>
        <v>0</v>
      </c>
      <c r="BF468" s="186">
        <f>IF(N468="snížená",J468,0)</f>
        <v>0</v>
      </c>
      <c r="BG468" s="186">
        <f>IF(N468="zákl. přenesená",J468,0)</f>
        <v>0</v>
      </c>
      <c r="BH468" s="186">
        <f>IF(N468="sníž. přenesená",J468,0)</f>
        <v>0</v>
      </c>
      <c r="BI468" s="186">
        <f>IF(N468="nulová",J468,0)</f>
        <v>0</v>
      </c>
      <c r="BJ468" s="18" t="s">
        <v>79</v>
      </c>
      <c r="BK468" s="186">
        <f>ROUND(I468*H468,2)</f>
        <v>0</v>
      </c>
      <c r="BL468" s="18" t="s">
        <v>489</v>
      </c>
      <c r="BM468" s="185" t="s">
        <v>627</v>
      </c>
    </row>
    <row r="469" spans="1:65" s="2" customFormat="1" ht="29.25">
      <c r="A469" s="35"/>
      <c r="B469" s="36"/>
      <c r="C469" s="37"/>
      <c r="D469" s="187" t="s">
        <v>137</v>
      </c>
      <c r="E469" s="37"/>
      <c r="F469" s="188" t="s">
        <v>628</v>
      </c>
      <c r="G469" s="37"/>
      <c r="H469" s="37"/>
      <c r="I469" s="189"/>
      <c r="J469" s="37"/>
      <c r="K469" s="37"/>
      <c r="L469" s="40"/>
      <c r="M469" s="190"/>
      <c r="N469" s="191"/>
      <c r="O469" s="65"/>
      <c r="P469" s="65"/>
      <c r="Q469" s="65"/>
      <c r="R469" s="65"/>
      <c r="S469" s="65"/>
      <c r="T469" s="66"/>
      <c r="U469" s="35"/>
      <c r="V469" s="35"/>
      <c r="W469" s="35"/>
      <c r="X469" s="35"/>
      <c r="Y469" s="35"/>
      <c r="Z469" s="35"/>
      <c r="AA469" s="35"/>
      <c r="AB469" s="35"/>
      <c r="AC469" s="35"/>
      <c r="AD469" s="35"/>
      <c r="AE469" s="35"/>
      <c r="AT469" s="18" t="s">
        <v>137</v>
      </c>
      <c r="AU469" s="18" t="s">
        <v>79</v>
      </c>
    </row>
    <row r="470" spans="1:65" s="2" customFormat="1" ht="29.25">
      <c r="A470" s="35"/>
      <c r="B470" s="36"/>
      <c r="C470" s="37"/>
      <c r="D470" s="187" t="s">
        <v>139</v>
      </c>
      <c r="E470" s="37"/>
      <c r="F470" s="192" t="s">
        <v>629</v>
      </c>
      <c r="G470" s="37"/>
      <c r="H470" s="37"/>
      <c r="I470" s="189"/>
      <c r="J470" s="37"/>
      <c r="K470" s="37"/>
      <c r="L470" s="40"/>
      <c r="M470" s="190"/>
      <c r="N470" s="191"/>
      <c r="O470" s="65"/>
      <c r="P470" s="65"/>
      <c r="Q470" s="65"/>
      <c r="R470" s="65"/>
      <c r="S470" s="65"/>
      <c r="T470" s="66"/>
      <c r="U470" s="35"/>
      <c r="V470" s="35"/>
      <c r="W470" s="35"/>
      <c r="X470" s="35"/>
      <c r="Y470" s="35"/>
      <c r="Z470" s="35"/>
      <c r="AA470" s="35"/>
      <c r="AB470" s="35"/>
      <c r="AC470" s="35"/>
      <c r="AD470" s="35"/>
      <c r="AE470" s="35"/>
      <c r="AT470" s="18" t="s">
        <v>139</v>
      </c>
      <c r="AU470" s="18" t="s">
        <v>79</v>
      </c>
    </row>
    <row r="471" spans="1:65" s="2" customFormat="1" ht="19.5">
      <c r="A471" s="35"/>
      <c r="B471" s="36"/>
      <c r="C471" s="37"/>
      <c r="D471" s="187" t="s">
        <v>141</v>
      </c>
      <c r="E471" s="37"/>
      <c r="F471" s="192" t="s">
        <v>630</v>
      </c>
      <c r="G471" s="37"/>
      <c r="H471" s="37"/>
      <c r="I471" s="189"/>
      <c r="J471" s="37"/>
      <c r="K471" s="37"/>
      <c r="L471" s="40"/>
      <c r="M471" s="190"/>
      <c r="N471" s="191"/>
      <c r="O471" s="65"/>
      <c r="P471" s="65"/>
      <c r="Q471" s="65"/>
      <c r="R471" s="65"/>
      <c r="S471" s="65"/>
      <c r="T471" s="66"/>
      <c r="U471" s="35"/>
      <c r="V471" s="35"/>
      <c r="W471" s="35"/>
      <c r="X471" s="35"/>
      <c r="Y471" s="35"/>
      <c r="Z471" s="35"/>
      <c r="AA471" s="35"/>
      <c r="AB471" s="35"/>
      <c r="AC471" s="35"/>
      <c r="AD471" s="35"/>
      <c r="AE471" s="35"/>
      <c r="AT471" s="18" t="s">
        <v>141</v>
      </c>
      <c r="AU471" s="18" t="s">
        <v>79</v>
      </c>
    </row>
    <row r="472" spans="1:65" s="13" customFormat="1" ht="11.25">
      <c r="B472" s="193"/>
      <c r="C472" s="194"/>
      <c r="D472" s="187" t="s">
        <v>143</v>
      </c>
      <c r="E472" s="195" t="s">
        <v>19</v>
      </c>
      <c r="F472" s="196" t="s">
        <v>631</v>
      </c>
      <c r="G472" s="194"/>
      <c r="H472" s="197">
        <v>4</v>
      </c>
      <c r="I472" s="198"/>
      <c r="J472" s="194"/>
      <c r="K472" s="194"/>
      <c r="L472" s="199"/>
      <c r="M472" s="200"/>
      <c r="N472" s="201"/>
      <c r="O472" s="201"/>
      <c r="P472" s="201"/>
      <c r="Q472" s="201"/>
      <c r="R472" s="201"/>
      <c r="S472" s="201"/>
      <c r="T472" s="202"/>
      <c r="AT472" s="203" t="s">
        <v>143</v>
      </c>
      <c r="AU472" s="203" t="s">
        <v>79</v>
      </c>
      <c r="AV472" s="13" t="s">
        <v>81</v>
      </c>
      <c r="AW472" s="13" t="s">
        <v>33</v>
      </c>
      <c r="AX472" s="13" t="s">
        <v>79</v>
      </c>
      <c r="AY472" s="203" t="s">
        <v>127</v>
      </c>
    </row>
    <row r="473" spans="1:65" s="2" customFormat="1" ht="16.5" customHeight="1">
      <c r="A473" s="35"/>
      <c r="B473" s="36"/>
      <c r="C473" s="174" t="s">
        <v>632</v>
      </c>
      <c r="D473" s="174" t="s">
        <v>130</v>
      </c>
      <c r="E473" s="175" t="s">
        <v>633</v>
      </c>
      <c r="F473" s="176" t="s">
        <v>634</v>
      </c>
      <c r="G473" s="177" t="s">
        <v>133</v>
      </c>
      <c r="H473" s="178">
        <v>3</v>
      </c>
      <c r="I473" s="179"/>
      <c r="J473" s="180">
        <f>ROUND(I473*H473,2)</f>
        <v>0</v>
      </c>
      <c r="K473" s="176" t="s">
        <v>134</v>
      </c>
      <c r="L473" s="40"/>
      <c r="M473" s="181" t="s">
        <v>19</v>
      </c>
      <c r="N473" s="182" t="s">
        <v>42</v>
      </c>
      <c r="O473" s="65"/>
      <c r="P473" s="183">
        <f>O473*H473</f>
        <v>0</v>
      </c>
      <c r="Q473" s="183">
        <v>0</v>
      </c>
      <c r="R473" s="183">
        <f>Q473*H473</f>
        <v>0</v>
      </c>
      <c r="S473" s="183">
        <v>0</v>
      </c>
      <c r="T473" s="184">
        <f>S473*H473</f>
        <v>0</v>
      </c>
      <c r="U473" s="35"/>
      <c r="V473" s="35"/>
      <c r="W473" s="35"/>
      <c r="X473" s="35"/>
      <c r="Y473" s="35"/>
      <c r="Z473" s="35"/>
      <c r="AA473" s="35"/>
      <c r="AB473" s="35"/>
      <c r="AC473" s="35"/>
      <c r="AD473" s="35"/>
      <c r="AE473" s="35"/>
      <c r="AR473" s="185" t="s">
        <v>489</v>
      </c>
      <c r="AT473" s="185" t="s">
        <v>130</v>
      </c>
      <c r="AU473" s="185" t="s">
        <v>79</v>
      </c>
      <c r="AY473" s="18" t="s">
        <v>127</v>
      </c>
      <c r="BE473" s="186">
        <f>IF(N473="základní",J473,0)</f>
        <v>0</v>
      </c>
      <c r="BF473" s="186">
        <f>IF(N473="snížená",J473,0)</f>
        <v>0</v>
      </c>
      <c r="BG473" s="186">
        <f>IF(N473="zákl. přenesená",J473,0)</f>
        <v>0</v>
      </c>
      <c r="BH473" s="186">
        <f>IF(N473="sníž. přenesená",J473,0)</f>
        <v>0</v>
      </c>
      <c r="BI473" s="186">
        <f>IF(N473="nulová",J473,0)</f>
        <v>0</v>
      </c>
      <c r="BJ473" s="18" t="s">
        <v>79</v>
      </c>
      <c r="BK473" s="186">
        <f>ROUND(I473*H473,2)</f>
        <v>0</v>
      </c>
      <c r="BL473" s="18" t="s">
        <v>489</v>
      </c>
      <c r="BM473" s="185" t="s">
        <v>635</v>
      </c>
    </row>
    <row r="474" spans="1:65" s="2" customFormat="1" ht="29.25">
      <c r="A474" s="35"/>
      <c r="B474" s="36"/>
      <c r="C474" s="37"/>
      <c r="D474" s="187" t="s">
        <v>137</v>
      </c>
      <c r="E474" s="37"/>
      <c r="F474" s="188" t="s">
        <v>636</v>
      </c>
      <c r="G474" s="37"/>
      <c r="H474" s="37"/>
      <c r="I474" s="189"/>
      <c r="J474" s="37"/>
      <c r="K474" s="37"/>
      <c r="L474" s="40"/>
      <c r="M474" s="190"/>
      <c r="N474" s="191"/>
      <c r="O474" s="65"/>
      <c r="P474" s="65"/>
      <c r="Q474" s="65"/>
      <c r="R474" s="65"/>
      <c r="S474" s="65"/>
      <c r="T474" s="66"/>
      <c r="U474" s="35"/>
      <c r="V474" s="35"/>
      <c r="W474" s="35"/>
      <c r="X474" s="35"/>
      <c r="Y474" s="35"/>
      <c r="Z474" s="35"/>
      <c r="AA474" s="35"/>
      <c r="AB474" s="35"/>
      <c r="AC474" s="35"/>
      <c r="AD474" s="35"/>
      <c r="AE474" s="35"/>
      <c r="AT474" s="18" t="s">
        <v>137</v>
      </c>
      <c r="AU474" s="18" t="s">
        <v>79</v>
      </c>
    </row>
    <row r="475" spans="1:65" s="2" customFormat="1" ht="29.25">
      <c r="A475" s="35"/>
      <c r="B475" s="36"/>
      <c r="C475" s="37"/>
      <c r="D475" s="187" t="s">
        <v>139</v>
      </c>
      <c r="E475" s="37"/>
      <c r="F475" s="192" t="s">
        <v>629</v>
      </c>
      <c r="G475" s="37"/>
      <c r="H475" s="37"/>
      <c r="I475" s="189"/>
      <c r="J475" s="37"/>
      <c r="K475" s="37"/>
      <c r="L475" s="40"/>
      <c r="M475" s="190"/>
      <c r="N475" s="191"/>
      <c r="O475" s="65"/>
      <c r="P475" s="65"/>
      <c r="Q475" s="65"/>
      <c r="R475" s="65"/>
      <c r="S475" s="65"/>
      <c r="T475" s="66"/>
      <c r="U475" s="35"/>
      <c r="V475" s="35"/>
      <c r="W475" s="35"/>
      <c r="X475" s="35"/>
      <c r="Y475" s="35"/>
      <c r="Z475" s="35"/>
      <c r="AA475" s="35"/>
      <c r="AB475" s="35"/>
      <c r="AC475" s="35"/>
      <c r="AD475" s="35"/>
      <c r="AE475" s="35"/>
      <c r="AT475" s="18" t="s">
        <v>139</v>
      </c>
      <c r="AU475" s="18" t="s">
        <v>79</v>
      </c>
    </row>
    <row r="476" spans="1:65" s="2" customFormat="1" ht="19.5">
      <c r="A476" s="35"/>
      <c r="B476" s="36"/>
      <c r="C476" s="37"/>
      <c r="D476" s="187" t="s">
        <v>141</v>
      </c>
      <c r="E476" s="37"/>
      <c r="F476" s="192" t="s">
        <v>637</v>
      </c>
      <c r="G476" s="37"/>
      <c r="H476" s="37"/>
      <c r="I476" s="189"/>
      <c r="J476" s="37"/>
      <c r="K476" s="37"/>
      <c r="L476" s="40"/>
      <c r="M476" s="190"/>
      <c r="N476" s="191"/>
      <c r="O476" s="65"/>
      <c r="P476" s="65"/>
      <c r="Q476" s="65"/>
      <c r="R476" s="65"/>
      <c r="S476" s="65"/>
      <c r="T476" s="66"/>
      <c r="U476" s="35"/>
      <c r="V476" s="35"/>
      <c r="W476" s="35"/>
      <c r="X476" s="35"/>
      <c r="Y476" s="35"/>
      <c r="Z476" s="35"/>
      <c r="AA476" s="35"/>
      <c r="AB476" s="35"/>
      <c r="AC476" s="35"/>
      <c r="AD476" s="35"/>
      <c r="AE476" s="35"/>
      <c r="AT476" s="18" t="s">
        <v>141</v>
      </c>
      <c r="AU476" s="18" t="s">
        <v>79</v>
      </c>
    </row>
    <row r="477" spans="1:65" s="13" customFormat="1" ht="11.25">
      <c r="B477" s="193"/>
      <c r="C477" s="194"/>
      <c r="D477" s="187" t="s">
        <v>143</v>
      </c>
      <c r="E477" s="195" t="s">
        <v>19</v>
      </c>
      <c r="F477" s="196" t="s">
        <v>638</v>
      </c>
      <c r="G477" s="194"/>
      <c r="H477" s="197">
        <v>1</v>
      </c>
      <c r="I477" s="198"/>
      <c r="J477" s="194"/>
      <c r="K477" s="194"/>
      <c r="L477" s="199"/>
      <c r="M477" s="200"/>
      <c r="N477" s="201"/>
      <c r="O477" s="201"/>
      <c r="P477" s="201"/>
      <c r="Q477" s="201"/>
      <c r="R477" s="201"/>
      <c r="S477" s="201"/>
      <c r="T477" s="202"/>
      <c r="AT477" s="203" t="s">
        <v>143</v>
      </c>
      <c r="AU477" s="203" t="s">
        <v>79</v>
      </c>
      <c r="AV477" s="13" t="s">
        <v>81</v>
      </c>
      <c r="AW477" s="13" t="s">
        <v>33</v>
      </c>
      <c r="AX477" s="13" t="s">
        <v>71</v>
      </c>
      <c r="AY477" s="203" t="s">
        <v>127</v>
      </c>
    </row>
    <row r="478" spans="1:65" s="13" customFormat="1" ht="11.25">
      <c r="B478" s="193"/>
      <c r="C478" s="194"/>
      <c r="D478" s="187" t="s">
        <v>143</v>
      </c>
      <c r="E478" s="195" t="s">
        <v>19</v>
      </c>
      <c r="F478" s="196" t="s">
        <v>639</v>
      </c>
      <c r="G478" s="194"/>
      <c r="H478" s="197">
        <v>1</v>
      </c>
      <c r="I478" s="198"/>
      <c r="J478" s="194"/>
      <c r="K478" s="194"/>
      <c r="L478" s="199"/>
      <c r="M478" s="200"/>
      <c r="N478" s="201"/>
      <c r="O478" s="201"/>
      <c r="P478" s="201"/>
      <c r="Q478" s="201"/>
      <c r="R478" s="201"/>
      <c r="S478" s="201"/>
      <c r="T478" s="202"/>
      <c r="AT478" s="203" t="s">
        <v>143</v>
      </c>
      <c r="AU478" s="203" t="s">
        <v>79</v>
      </c>
      <c r="AV478" s="13" t="s">
        <v>81</v>
      </c>
      <c r="AW478" s="13" t="s">
        <v>33</v>
      </c>
      <c r="AX478" s="13" t="s">
        <v>71</v>
      </c>
      <c r="AY478" s="203" t="s">
        <v>127</v>
      </c>
    </row>
    <row r="479" spans="1:65" s="13" customFormat="1" ht="11.25">
      <c r="B479" s="193"/>
      <c r="C479" s="194"/>
      <c r="D479" s="187" t="s">
        <v>143</v>
      </c>
      <c r="E479" s="195" t="s">
        <v>19</v>
      </c>
      <c r="F479" s="196" t="s">
        <v>640</v>
      </c>
      <c r="G479" s="194"/>
      <c r="H479" s="197">
        <v>1</v>
      </c>
      <c r="I479" s="198"/>
      <c r="J479" s="194"/>
      <c r="K479" s="194"/>
      <c r="L479" s="199"/>
      <c r="M479" s="200"/>
      <c r="N479" s="201"/>
      <c r="O479" s="201"/>
      <c r="P479" s="201"/>
      <c r="Q479" s="201"/>
      <c r="R479" s="201"/>
      <c r="S479" s="201"/>
      <c r="T479" s="202"/>
      <c r="AT479" s="203" t="s">
        <v>143</v>
      </c>
      <c r="AU479" s="203" t="s">
        <v>79</v>
      </c>
      <c r="AV479" s="13" t="s">
        <v>81</v>
      </c>
      <c r="AW479" s="13" t="s">
        <v>33</v>
      </c>
      <c r="AX479" s="13" t="s">
        <v>71</v>
      </c>
      <c r="AY479" s="203" t="s">
        <v>127</v>
      </c>
    </row>
    <row r="480" spans="1:65" s="15" customFormat="1" ht="11.25">
      <c r="B480" s="214"/>
      <c r="C480" s="215"/>
      <c r="D480" s="187" t="s">
        <v>143</v>
      </c>
      <c r="E480" s="216" t="s">
        <v>19</v>
      </c>
      <c r="F480" s="217" t="s">
        <v>160</v>
      </c>
      <c r="G480" s="215"/>
      <c r="H480" s="218">
        <v>3</v>
      </c>
      <c r="I480" s="219"/>
      <c r="J480" s="215"/>
      <c r="K480" s="215"/>
      <c r="L480" s="220"/>
      <c r="M480" s="221"/>
      <c r="N480" s="222"/>
      <c r="O480" s="222"/>
      <c r="P480" s="222"/>
      <c r="Q480" s="222"/>
      <c r="R480" s="222"/>
      <c r="S480" s="222"/>
      <c r="T480" s="223"/>
      <c r="AT480" s="224" t="s">
        <v>143</v>
      </c>
      <c r="AU480" s="224" t="s">
        <v>79</v>
      </c>
      <c r="AV480" s="15" t="s">
        <v>135</v>
      </c>
      <c r="AW480" s="15" t="s">
        <v>33</v>
      </c>
      <c r="AX480" s="15" t="s">
        <v>79</v>
      </c>
      <c r="AY480" s="224" t="s">
        <v>127</v>
      </c>
    </row>
    <row r="481" spans="1:65" s="2" customFormat="1" ht="16.5" customHeight="1">
      <c r="A481" s="35"/>
      <c r="B481" s="36"/>
      <c r="C481" s="174" t="s">
        <v>641</v>
      </c>
      <c r="D481" s="174" t="s">
        <v>130</v>
      </c>
      <c r="E481" s="175" t="s">
        <v>642</v>
      </c>
      <c r="F481" s="176" t="s">
        <v>643</v>
      </c>
      <c r="G481" s="177" t="s">
        <v>147</v>
      </c>
      <c r="H481" s="178">
        <v>209.89500000000001</v>
      </c>
      <c r="I481" s="179"/>
      <c r="J481" s="180">
        <f>ROUND(I481*H481,2)</f>
        <v>0</v>
      </c>
      <c r="K481" s="176" t="s">
        <v>134</v>
      </c>
      <c r="L481" s="40"/>
      <c r="M481" s="181" t="s">
        <v>19</v>
      </c>
      <c r="N481" s="182" t="s">
        <v>42</v>
      </c>
      <c r="O481" s="65"/>
      <c r="P481" s="183">
        <f>O481*H481</f>
        <v>0</v>
      </c>
      <c r="Q481" s="183">
        <v>0</v>
      </c>
      <c r="R481" s="183">
        <f>Q481*H481</f>
        <v>0</v>
      </c>
      <c r="S481" s="183">
        <v>0</v>
      </c>
      <c r="T481" s="184">
        <f>S481*H481</f>
        <v>0</v>
      </c>
      <c r="U481" s="35"/>
      <c r="V481" s="35"/>
      <c r="W481" s="35"/>
      <c r="X481" s="35"/>
      <c r="Y481" s="35"/>
      <c r="Z481" s="35"/>
      <c r="AA481" s="35"/>
      <c r="AB481" s="35"/>
      <c r="AC481" s="35"/>
      <c r="AD481" s="35"/>
      <c r="AE481" s="35"/>
      <c r="AR481" s="185" t="s">
        <v>489</v>
      </c>
      <c r="AT481" s="185" t="s">
        <v>130</v>
      </c>
      <c r="AU481" s="185" t="s">
        <v>79</v>
      </c>
      <c r="AY481" s="18" t="s">
        <v>127</v>
      </c>
      <c r="BE481" s="186">
        <f>IF(N481="základní",J481,0)</f>
        <v>0</v>
      </c>
      <c r="BF481" s="186">
        <f>IF(N481="snížená",J481,0)</f>
        <v>0</v>
      </c>
      <c r="BG481" s="186">
        <f>IF(N481="zákl. přenesená",J481,0)</f>
        <v>0</v>
      </c>
      <c r="BH481" s="186">
        <f>IF(N481="sníž. přenesená",J481,0)</f>
        <v>0</v>
      </c>
      <c r="BI481" s="186">
        <f>IF(N481="nulová",J481,0)</f>
        <v>0</v>
      </c>
      <c r="BJ481" s="18" t="s">
        <v>79</v>
      </c>
      <c r="BK481" s="186">
        <f>ROUND(I481*H481,2)</f>
        <v>0</v>
      </c>
      <c r="BL481" s="18" t="s">
        <v>489</v>
      </c>
      <c r="BM481" s="185" t="s">
        <v>644</v>
      </c>
    </row>
    <row r="482" spans="1:65" s="2" customFormat="1" ht="29.25">
      <c r="A482" s="35"/>
      <c r="B482" s="36"/>
      <c r="C482" s="37"/>
      <c r="D482" s="187" t="s">
        <v>137</v>
      </c>
      <c r="E482" s="37"/>
      <c r="F482" s="188" t="s">
        <v>645</v>
      </c>
      <c r="G482" s="37"/>
      <c r="H482" s="37"/>
      <c r="I482" s="189"/>
      <c r="J482" s="37"/>
      <c r="K482" s="37"/>
      <c r="L482" s="40"/>
      <c r="M482" s="190"/>
      <c r="N482" s="191"/>
      <c r="O482" s="65"/>
      <c r="P482" s="65"/>
      <c r="Q482" s="65"/>
      <c r="R482" s="65"/>
      <c r="S482" s="65"/>
      <c r="T482" s="66"/>
      <c r="U482" s="35"/>
      <c r="V482" s="35"/>
      <c r="W482" s="35"/>
      <c r="X482" s="35"/>
      <c r="Y482" s="35"/>
      <c r="Z482" s="35"/>
      <c r="AA482" s="35"/>
      <c r="AB482" s="35"/>
      <c r="AC482" s="35"/>
      <c r="AD482" s="35"/>
      <c r="AE482" s="35"/>
      <c r="AT482" s="18" t="s">
        <v>137</v>
      </c>
      <c r="AU482" s="18" t="s">
        <v>79</v>
      </c>
    </row>
    <row r="483" spans="1:65" s="2" customFormat="1" ht="39">
      <c r="A483" s="35"/>
      <c r="B483" s="36"/>
      <c r="C483" s="37"/>
      <c r="D483" s="187" t="s">
        <v>139</v>
      </c>
      <c r="E483" s="37"/>
      <c r="F483" s="192" t="s">
        <v>646</v>
      </c>
      <c r="G483" s="37"/>
      <c r="H483" s="37"/>
      <c r="I483" s="189"/>
      <c r="J483" s="37"/>
      <c r="K483" s="37"/>
      <c r="L483" s="40"/>
      <c r="M483" s="190"/>
      <c r="N483" s="191"/>
      <c r="O483" s="65"/>
      <c r="P483" s="65"/>
      <c r="Q483" s="65"/>
      <c r="R483" s="65"/>
      <c r="S483" s="65"/>
      <c r="T483" s="66"/>
      <c r="U483" s="35"/>
      <c r="V483" s="35"/>
      <c r="W483" s="35"/>
      <c r="X483" s="35"/>
      <c r="Y483" s="35"/>
      <c r="Z483" s="35"/>
      <c r="AA483" s="35"/>
      <c r="AB483" s="35"/>
      <c r="AC483" s="35"/>
      <c r="AD483" s="35"/>
      <c r="AE483" s="35"/>
      <c r="AT483" s="18" t="s">
        <v>139</v>
      </c>
      <c r="AU483" s="18" t="s">
        <v>79</v>
      </c>
    </row>
    <row r="484" spans="1:65" s="2" customFormat="1" ht="19.5">
      <c r="A484" s="35"/>
      <c r="B484" s="36"/>
      <c r="C484" s="37"/>
      <c r="D484" s="187" t="s">
        <v>141</v>
      </c>
      <c r="E484" s="37"/>
      <c r="F484" s="192" t="s">
        <v>647</v>
      </c>
      <c r="G484" s="37"/>
      <c r="H484" s="37"/>
      <c r="I484" s="189"/>
      <c r="J484" s="37"/>
      <c r="K484" s="37"/>
      <c r="L484" s="40"/>
      <c r="M484" s="190"/>
      <c r="N484" s="191"/>
      <c r="O484" s="65"/>
      <c r="P484" s="65"/>
      <c r="Q484" s="65"/>
      <c r="R484" s="65"/>
      <c r="S484" s="65"/>
      <c r="T484" s="66"/>
      <c r="U484" s="35"/>
      <c r="V484" s="35"/>
      <c r="W484" s="35"/>
      <c r="X484" s="35"/>
      <c r="Y484" s="35"/>
      <c r="Z484" s="35"/>
      <c r="AA484" s="35"/>
      <c r="AB484" s="35"/>
      <c r="AC484" s="35"/>
      <c r="AD484" s="35"/>
      <c r="AE484" s="35"/>
      <c r="AT484" s="18" t="s">
        <v>141</v>
      </c>
      <c r="AU484" s="18" t="s">
        <v>79</v>
      </c>
    </row>
    <row r="485" spans="1:65" s="14" customFormat="1" ht="11.25">
      <c r="B485" s="204"/>
      <c r="C485" s="205"/>
      <c r="D485" s="187" t="s">
        <v>143</v>
      </c>
      <c r="E485" s="206" t="s">
        <v>19</v>
      </c>
      <c r="F485" s="207" t="s">
        <v>648</v>
      </c>
      <c r="G485" s="205"/>
      <c r="H485" s="206" t="s">
        <v>19</v>
      </c>
      <c r="I485" s="208"/>
      <c r="J485" s="205"/>
      <c r="K485" s="205"/>
      <c r="L485" s="209"/>
      <c r="M485" s="210"/>
      <c r="N485" s="211"/>
      <c r="O485" s="211"/>
      <c r="P485" s="211"/>
      <c r="Q485" s="211"/>
      <c r="R485" s="211"/>
      <c r="S485" s="211"/>
      <c r="T485" s="212"/>
      <c r="AT485" s="213" t="s">
        <v>143</v>
      </c>
      <c r="AU485" s="213" t="s">
        <v>79</v>
      </c>
      <c r="AV485" s="14" t="s">
        <v>79</v>
      </c>
      <c r="AW485" s="14" t="s">
        <v>33</v>
      </c>
      <c r="AX485" s="14" t="s">
        <v>71</v>
      </c>
      <c r="AY485" s="213" t="s">
        <v>127</v>
      </c>
    </row>
    <row r="486" spans="1:65" s="13" customFormat="1" ht="11.25">
      <c r="B486" s="193"/>
      <c r="C486" s="194"/>
      <c r="D486" s="187" t="s">
        <v>143</v>
      </c>
      <c r="E486" s="195" t="s">
        <v>19</v>
      </c>
      <c r="F486" s="196" t="s">
        <v>649</v>
      </c>
      <c r="G486" s="194"/>
      <c r="H486" s="197">
        <v>76.522000000000006</v>
      </c>
      <c r="I486" s="198"/>
      <c r="J486" s="194"/>
      <c r="K486" s="194"/>
      <c r="L486" s="199"/>
      <c r="M486" s="200"/>
      <c r="N486" s="201"/>
      <c r="O486" s="201"/>
      <c r="P486" s="201"/>
      <c r="Q486" s="201"/>
      <c r="R486" s="201"/>
      <c r="S486" s="201"/>
      <c r="T486" s="202"/>
      <c r="AT486" s="203" t="s">
        <v>143</v>
      </c>
      <c r="AU486" s="203" t="s">
        <v>79</v>
      </c>
      <c r="AV486" s="13" t="s">
        <v>81</v>
      </c>
      <c r="AW486" s="13" t="s">
        <v>33</v>
      </c>
      <c r="AX486" s="13" t="s">
        <v>71</v>
      </c>
      <c r="AY486" s="203" t="s">
        <v>127</v>
      </c>
    </row>
    <row r="487" spans="1:65" s="14" customFormat="1" ht="11.25">
      <c r="B487" s="204"/>
      <c r="C487" s="205"/>
      <c r="D487" s="187" t="s">
        <v>143</v>
      </c>
      <c r="E487" s="206" t="s">
        <v>19</v>
      </c>
      <c r="F487" s="207" t="s">
        <v>650</v>
      </c>
      <c r="G487" s="205"/>
      <c r="H487" s="206" t="s">
        <v>19</v>
      </c>
      <c r="I487" s="208"/>
      <c r="J487" s="205"/>
      <c r="K487" s="205"/>
      <c r="L487" s="209"/>
      <c r="M487" s="210"/>
      <c r="N487" s="211"/>
      <c r="O487" s="211"/>
      <c r="P487" s="211"/>
      <c r="Q487" s="211"/>
      <c r="R487" s="211"/>
      <c r="S487" s="211"/>
      <c r="T487" s="212"/>
      <c r="AT487" s="213" t="s">
        <v>143</v>
      </c>
      <c r="AU487" s="213" t="s">
        <v>79</v>
      </c>
      <c r="AV487" s="14" t="s">
        <v>79</v>
      </c>
      <c r="AW487" s="14" t="s">
        <v>33</v>
      </c>
      <c r="AX487" s="14" t="s">
        <v>71</v>
      </c>
      <c r="AY487" s="213" t="s">
        <v>127</v>
      </c>
    </row>
    <row r="488" spans="1:65" s="13" customFormat="1" ht="11.25">
      <c r="B488" s="193"/>
      <c r="C488" s="194"/>
      <c r="D488" s="187" t="s">
        <v>143</v>
      </c>
      <c r="E488" s="195" t="s">
        <v>19</v>
      </c>
      <c r="F488" s="196" t="s">
        <v>651</v>
      </c>
      <c r="G488" s="194"/>
      <c r="H488" s="197">
        <v>14.163</v>
      </c>
      <c r="I488" s="198"/>
      <c r="J488" s="194"/>
      <c r="K488" s="194"/>
      <c r="L488" s="199"/>
      <c r="M488" s="200"/>
      <c r="N488" s="201"/>
      <c r="O488" s="201"/>
      <c r="P488" s="201"/>
      <c r="Q488" s="201"/>
      <c r="R488" s="201"/>
      <c r="S488" s="201"/>
      <c r="T488" s="202"/>
      <c r="AT488" s="203" t="s">
        <v>143</v>
      </c>
      <c r="AU488" s="203" t="s">
        <v>79</v>
      </c>
      <c r="AV488" s="13" t="s">
        <v>81</v>
      </c>
      <c r="AW488" s="13" t="s">
        <v>33</v>
      </c>
      <c r="AX488" s="13" t="s">
        <v>71</v>
      </c>
      <c r="AY488" s="203" t="s">
        <v>127</v>
      </c>
    </row>
    <row r="489" spans="1:65" s="14" customFormat="1" ht="11.25">
      <c r="B489" s="204"/>
      <c r="C489" s="205"/>
      <c r="D489" s="187" t="s">
        <v>143</v>
      </c>
      <c r="E489" s="206" t="s">
        <v>19</v>
      </c>
      <c r="F489" s="207" t="s">
        <v>652</v>
      </c>
      <c r="G489" s="205"/>
      <c r="H489" s="206" t="s">
        <v>19</v>
      </c>
      <c r="I489" s="208"/>
      <c r="J489" s="205"/>
      <c r="K489" s="205"/>
      <c r="L489" s="209"/>
      <c r="M489" s="210"/>
      <c r="N489" s="211"/>
      <c r="O489" s="211"/>
      <c r="P489" s="211"/>
      <c r="Q489" s="211"/>
      <c r="R489" s="211"/>
      <c r="S489" s="211"/>
      <c r="T489" s="212"/>
      <c r="AT489" s="213" t="s">
        <v>143</v>
      </c>
      <c r="AU489" s="213" t="s">
        <v>79</v>
      </c>
      <c r="AV489" s="14" t="s">
        <v>79</v>
      </c>
      <c r="AW489" s="14" t="s">
        <v>33</v>
      </c>
      <c r="AX489" s="14" t="s">
        <v>71</v>
      </c>
      <c r="AY489" s="213" t="s">
        <v>127</v>
      </c>
    </row>
    <row r="490" spans="1:65" s="13" customFormat="1" ht="11.25">
      <c r="B490" s="193"/>
      <c r="C490" s="194"/>
      <c r="D490" s="187" t="s">
        <v>143</v>
      </c>
      <c r="E490" s="195" t="s">
        <v>19</v>
      </c>
      <c r="F490" s="196" t="s">
        <v>653</v>
      </c>
      <c r="G490" s="194"/>
      <c r="H490" s="197">
        <v>109.76</v>
      </c>
      <c r="I490" s="198"/>
      <c r="J490" s="194"/>
      <c r="K490" s="194"/>
      <c r="L490" s="199"/>
      <c r="M490" s="200"/>
      <c r="N490" s="201"/>
      <c r="O490" s="201"/>
      <c r="P490" s="201"/>
      <c r="Q490" s="201"/>
      <c r="R490" s="201"/>
      <c r="S490" s="201"/>
      <c r="T490" s="202"/>
      <c r="AT490" s="203" t="s">
        <v>143</v>
      </c>
      <c r="AU490" s="203" t="s">
        <v>79</v>
      </c>
      <c r="AV490" s="13" t="s">
        <v>81</v>
      </c>
      <c r="AW490" s="13" t="s">
        <v>33</v>
      </c>
      <c r="AX490" s="13" t="s">
        <v>71</v>
      </c>
      <c r="AY490" s="203" t="s">
        <v>127</v>
      </c>
    </row>
    <row r="491" spans="1:65" s="14" customFormat="1" ht="11.25">
      <c r="B491" s="204"/>
      <c r="C491" s="205"/>
      <c r="D491" s="187" t="s">
        <v>143</v>
      </c>
      <c r="E491" s="206" t="s">
        <v>19</v>
      </c>
      <c r="F491" s="207" t="s">
        <v>654</v>
      </c>
      <c r="G491" s="205"/>
      <c r="H491" s="206" t="s">
        <v>19</v>
      </c>
      <c r="I491" s="208"/>
      <c r="J491" s="205"/>
      <c r="K491" s="205"/>
      <c r="L491" s="209"/>
      <c r="M491" s="210"/>
      <c r="N491" s="211"/>
      <c r="O491" s="211"/>
      <c r="P491" s="211"/>
      <c r="Q491" s="211"/>
      <c r="R491" s="211"/>
      <c r="S491" s="211"/>
      <c r="T491" s="212"/>
      <c r="AT491" s="213" t="s">
        <v>143</v>
      </c>
      <c r="AU491" s="213" t="s">
        <v>79</v>
      </c>
      <c r="AV491" s="14" t="s">
        <v>79</v>
      </c>
      <c r="AW491" s="14" t="s">
        <v>33</v>
      </c>
      <c r="AX491" s="14" t="s">
        <v>71</v>
      </c>
      <c r="AY491" s="213" t="s">
        <v>127</v>
      </c>
    </row>
    <row r="492" spans="1:65" s="13" customFormat="1" ht="11.25">
      <c r="B492" s="193"/>
      <c r="C492" s="194"/>
      <c r="D492" s="187" t="s">
        <v>143</v>
      </c>
      <c r="E492" s="195" t="s">
        <v>19</v>
      </c>
      <c r="F492" s="196" t="s">
        <v>655</v>
      </c>
      <c r="G492" s="194"/>
      <c r="H492" s="197">
        <v>9.4499999999999993</v>
      </c>
      <c r="I492" s="198"/>
      <c r="J492" s="194"/>
      <c r="K492" s="194"/>
      <c r="L492" s="199"/>
      <c r="M492" s="200"/>
      <c r="N492" s="201"/>
      <c r="O492" s="201"/>
      <c r="P492" s="201"/>
      <c r="Q492" s="201"/>
      <c r="R492" s="201"/>
      <c r="S492" s="201"/>
      <c r="T492" s="202"/>
      <c r="AT492" s="203" t="s">
        <v>143</v>
      </c>
      <c r="AU492" s="203" t="s">
        <v>79</v>
      </c>
      <c r="AV492" s="13" t="s">
        <v>81</v>
      </c>
      <c r="AW492" s="13" t="s">
        <v>33</v>
      </c>
      <c r="AX492" s="13" t="s">
        <v>71</v>
      </c>
      <c r="AY492" s="203" t="s">
        <v>127</v>
      </c>
    </row>
    <row r="493" spans="1:65" s="15" customFormat="1" ht="11.25">
      <c r="B493" s="214"/>
      <c r="C493" s="215"/>
      <c r="D493" s="187" t="s">
        <v>143</v>
      </c>
      <c r="E493" s="216" t="s">
        <v>19</v>
      </c>
      <c r="F493" s="217" t="s">
        <v>160</v>
      </c>
      <c r="G493" s="215"/>
      <c r="H493" s="218">
        <v>209.89499999999998</v>
      </c>
      <c r="I493" s="219"/>
      <c r="J493" s="215"/>
      <c r="K493" s="215"/>
      <c r="L493" s="220"/>
      <c r="M493" s="221"/>
      <c r="N493" s="222"/>
      <c r="O493" s="222"/>
      <c r="P493" s="222"/>
      <c r="Q493" s="222"/>
      <c r="R493" s="222"/>
      <c r="S493" s="222"/>
      <c r="T493" s="223"/>
      <c r="AT493" s="224" t="s">
        <v>143</v>
      </c>
      <c r="AU493" s="224" t="s">
        <v>79</v>
      </c>
      <c r="AV493" s="15" t="s">
        <v>135</v>
      </c>
      <c r="AW493" s="15" t="s">
        <v>33</v>
      </c>
      <c r="AX493" s="15" t="s">
        <v>79</v>
      </c>
      <c r="AY493" s="224" t="s">
        <v>127</v>
      </c>
    </row>
    <row r="494" spans="1:65" s="2" customFormat="1" ht="16.5" customHeight="1">
      <c r="A494" s="35"/>
      <c r="B494" s="36"/>
      <c r="C494" s="174" t="s">
        <v>656</v>
      </c>
      <c r="D494" s="174" t="s">
        <v>130</v>
      </c>
      <c r="E494" s="175" t="s">
        <v>657</v>
      </c>
      <c r="F494" s="176" t="s">
        <v>658</v>
      </c>
      <c r="G494" s="177" t="s">
        <v>147</v>
      </c>
      <c r="H494" s="178">
        <v>76.522000000000006</v>
      </c>
      <c r="I494" s="179"/>
      <c r="J494" s="180">
        <f>ROUND(I494*H494,2)</f>
        <v>0</v>
      </c>
      <c r="K494" s="176" t="s">
        <v>134</v>
      </c>
      <c r="L494" s="40"/>
      <c r="M494" s="181" t="s">
        <v>19</v>
      </c>
      <c r="N494" s="182" t="s">
        <v>42</v>
      </c>
      <c r="O494" s="65"/>
      <c r="P494" s="183">
        <f>O494*H494</f>
        <v>0</v>
      </c>
      <c r="Q494" s="183">
        <v>0</v>
      </c>
      <c r="R494" s="183">
        <f>Q494*H494</f>
        <v>0</v>
      </c>
      <c r="S494" s="183">
        <v>0</v>
      </c>
      <c r="T494" s="184">
        <f>S494*H494</f>
        <v>0</v>
      </c>
      <c r="U494" s="35"/>
      <c r="V494" s="35"/>
      <c r="W494" s="35"/>
      <c r="X494" s="35"/>
      <c r="Y494" s="35"/>
      <c r="Z494" s="35"/>
      <c r="AA494" s="35"/>
      <c r="AB494" s="35"/>
      <c r="AC494" s="35"/>
      <c r="AD494" s="35"/>
      <c r="AE494" s="35"/>
      <c r="AR494" s="185" t="s">
        <v>489</v>
      </c>
      <c r="AT494" s="185" t="s">
        <v>130</v>
      </c>
      <c r="AU494" s="185" t="s">
        <v>79</v>
      </c>
      <c r="AY494" s="18" t="s">
        <v>127</v>
      </c>
      <c r="BE494" s="186">
        <f>IF(N494="základní",J494,0)</f>
        <v>0</v>
      </c>
      <c r="BF494" s="186">
        <f>IF(N494="snížená",J494,0)</f>
        <v>0</v>
      </c>
      <c r="BG494" s="186">
        <f>IF(N494="zákl. přenesená",J494,0)</f>
        <v>0</v>
      </c>
      <c r="BH494" s="186">
        <f>IF(N494="sníž. přenesená",J494,0)</f>
        <v>0</v>
      </c>
      <c r="BI494" s="186">
        <f>IF(N494="nulová",J494,0)</f>
        <v>0</v>
      </c>
      <c r="BJ494" s="18" t="s">
        <v>79</v>
      </c>
      <c r="BK494" s="186">
        <f>ROUND(I494*H494,2)</f>
        <v>0</v>
      </c>
      <c r="BL494" s="18" t="s">
        <v>489</v>
      </c>
      <c r="BM494" s="185" t="s">
        <v>659</v>
      </c>
    </row>
    <row r="495" spans="1:65" s="2" customFormat="1" ht="29.25">
      <c r="A495" s="35"/>
      <c r="B495" s="36"/>
      <c r="C495" s="37"/>
      <c r="D495" s="187" t="s">
        <v>137</v>
      </c>
      <c r="E495" s="37"/>
      <c r="F495" s="188" t="s">
        <v>660</v>
      </c>
      <c r="G495" s="37"/>
      <c r="H495" s="37"/>
      <c r="I495" s="189"/>
      <c r="J495" s="37"/>
      <c r="K495" s="37"/>
      <c r="L495" s="40"/>
      <c r="M495" s="190"/>
      <c r="N495" s="191"/>
      <c r="O495" s="65"/>
      <c r="P495" s="65"/>
      <c r="Q495" s="65"/>
      <c r="R495" s="65"/>
      <c r="S495" s="65"/>
      <c r="T495" s="66"/>
      <c r="U495" s="35"/>
      <c r="V495" s="35"/>
      <c r="W495" s="35"/>
      <c r="X495" s="35"/>
      <c r="Y495" s="35"/>
      <c r="Z495" s="35"/>
      <c r="AA495" s="35"/>
      <c r="AB495" s="35"/>
      <c r="AC495" s="35"/>
      <c r="AD495" s="35"/>
      <c r="AE495" s="35"/>
      <c r="AT495" s="18" t="s">
        <v>137</v>
      </c>
      <c r="AU495" s="18" t="s">
        <v>79</v>
      </c>
    </row>
    <row r="496" spans="1:65" s="2" customFormat="1" ht="39">
      <c r="A496" s="35"/>
      <c r="B496" s="36"/>
      <c r="C496" s="37"/>
      <c r="D496" s="187" t="s">
        <v>139</v>
      </c>
      <c r="E496" s="37"/>
      <c r="F496" s="192" t="s">
        <v>661</v>
      </c>
      <c r="G496" s="37"/>
      <c r="H496" s="37"/>
      <c r="I496" s="189"/>
      <c r="J496" s="37"/>
      <c r="K496" s="37"/>
      <c r="L496" s="40"/>
      <c r="M496" s="190"/>
      <c r="N496" s="191"/>
      <c r="O496" s="65"/>
      <c r="P496" s="65"/>
      <c r="Q496" s="65"/>
      <c r="R496" s="65"/>
      <c r="S496" s="65"/>
      <c r="T496" s="66"/>
      <c r="U496" s="35"/>
      <c r="V496" s="35"/>
      <c r="W496" s="35"/>
      <c r="X496" s="35"/>
      <c r="Y496" s="35"/>
      <c r="Z496" s="35"/>
      <c r="AA496" s="35"/>
      <c r="AB496" s="35"/>
      <c r="AC496" s="35"/>
      <c r="AD496" s="35"/>
      <c r="AE496" s="35"/>
      <c r="AT496" s="18" t="s">
        <v>139</v>
      </c>
      <c r="AU496" s="18" t="s">
        <v>79</v>
      </c>
    </row>
    <row r="497" spans="1:65" s="14" customFormat="1" ht="11.25">
      <c r="B497" s="204"/>
      <c r="C497" s="205"/>
      <c r="D497" s="187" t="s">
        <v>143</v>
      </c>
      <c r="E497" s="206" t="s">
        <v>19</v>
      </c>
      <c r="F497" s="207" t="s">
        <v>662</v>
      </c>
      <c r="G497" s="205"/>
      <c r="H497" s="206" t="s">
        <v>19</v>
      </c>
      <c r="I497" s="208"/>
      <c r="J497" s="205"/>
      <c r="K497" s="205"/>
      <c r="L497" s="209"/>
      <c r="M497" s="210"/>
      <c r="N497" s="211"/>
      <c r="O497" s="211"/>
      <c r="P497" s="211"/>
      <c r="Q497" s="211"/>
      <c r="R497" s="211"/>
      <c r="S497" s="211"/>
      <c r="T497" s="212"/>
      <c r="AT497" s="213" t="s">
        <v>143</v>
      </c>
      <c r="AU497" s="213" t="s">
        <v>79</v>
      </c>
      <c r="AV497" s="14" t="s">
        <v>79</v>
      </c>
      <c r="AW497" s="14" t="s">
        <v>33</v>
      </c>
      <c r="AX497" s="14" t="s">
        <v>71</v>
      </c>
      <c r="AY497" s="213" t="s">
        <v>127</v>
      </c>
    </row>
    <row r="498" spans="1:65" s="13" customFormat="1" ht="11.25">
      <c r="B498" s="193"/>
      <c r="C498" s="194"/>
      <c r="D498" s="187" t="s">
        <v>143</v>
      </c>
      <c r="E498" s="195" t="s">
        <v>19</v>
      </c>
      <c r="F498" s="196" t="s">
        <v>649</v>
      </c>
      <c r="G498" s="194"/>
      <c r="H498" s="197">
        <v>76.522000000000006</v>
      </c>
      <c r="I498" s="198"/>
      <c r="J498" s="194"/>
      <c r="K498" s="194"/>
      <c r="L498" s="199"/>
      <c r="M498" s="200"/>
      <c r="N498" s="201"/>
      <c r="O498" s="201"/>
      <c r="P498" s="201"/>
      <c r="Q498" s="201"/>
      <c r="R498" s="201"/>
      <c r="S498" s="201"/>
      <c r="T498" s="202"/>
      <c r="AT498" s="203" t="s">
        <v>143</v>
      </c>
      <c r="AU498" s="203" t="s">
        <v>79</v>
      </c>
      <c r="AV498" s="13" t="s">
        <v>81</v>
      </c>
      <c r="AW498" s="13" t="s">
        <v>33</v>
      </c>
      <c r="AX498" s="13" t="s">
        <v>79</v>
      </c>
      <c r="AY498" s="203" t="s">
        <v>127</v>
      </c>
    </row>
    <row r="499" spans="1:65" s="2" customFormat="1" ht="36">
      <c r="A499" s="35"/>
      <c r="B499" s="36"/>
      <c r="C499" s="174" t="s">
        <v>663</v>
      </c>
      <c r="D499" s="174" t="s">
        <v>130</v>
      </c>
      <c r="E499" s="175" t="s">
        <v>664</v>
      </c>
      <c r="F499" s="176" t="s">
        <v>665</v>
      </c>
      <c r="G499" s="177" t="s">
        <v>147</v>
      </c>
      <c r="H499" s="178">
        <v>76.522000000000006</v>
      </c>
      <c r="I499" s="179"/>
      <c r="J499" s="180">
        <f>ROUND(I499*H499,2)</f>
        <v>0</v>
      </c>
      <c r="K499" s="176" t="s">
        <v>134</v>
      </c>
      <c r="L499" s="40"/>
      <c r="M499" s="181" t="s">
        <v>19</v>
      </c>
      <c r="N499" s="182" t="s">
        <v>42</v>
      </c>
      <c r="O499" s="65"/>
      <c r="P499" s="183">
        <f>O499*H499</f>
        <v>0</v>
      </c>
      <c r="Q499" s="183">
        <v>0</v>
      </c>
      <c r="R499" s="183">
        <f>Q499*H499</f>
        <v>0</v>
      </c>
      <c r="S499" s="183">
        <v>0</v>
      </c>
      <c r="T499" s="184">
        <f>S499*H499</f>
        <v>0</v>
      </c>
      <c r="U499" s="35"/>
      <c r="V499" s="35"/>
      <c r="W499" s="35"/>
      <c r="X499" s="35"/>
      <c r="Y499" s="35"/>
      <c r="Z499" s="35"/>
      <c r="AA499" s="35"/>
      <c r="AB499" s="35"/>
      <c r="AC499" s="35"/>
      <c r="AD499" s="35"/>
      <c r="AE499" s="35"/>
      <c r="AR499" s="185" t="s">
        <v>489</v>
      </c>
      <c r="AT499" s="185" t="s">
        <v>130</v>
      </c>
      <c r="AU499" s="185" t="s">
        <v>79</v>
      </c>
      <c r="AY499" s="18" t="s">
        <v>127</v>
      </c>
      <c r="BE499" s="186">
        <f>IF(N499="základní",J499,0)</f>
        <v>0</v>
      </c>
      <c r="BF499" s="186">
        <f>IF(N499="snížená",J499,0)</f>
        <v>0</v>
      </c>
      <c r="BG499" s="186">
        <f>IF(N499="zákl. přenesená",J499,0)</f>
        <v>0</v>
      </c>
      <c r="BH499" s="186">
        <f>IF(N499="sníž. přenesená",J499,0)</f>
        <v>0</v>
      </c>
      <c r="BI499" s="186">
        <f>IF(N499="nulová",J499,0)</f>
        <v>0</v>
      </c>
      <c r="BJ499" s="18" t="s">
        <v>79</v>
      </c>
      <c r="BK499" s="186">
        <f>ROUND(I499*H499,2)</f>
        <v>0</v>
      </c>
      <c r="BL499" s="18" t="s">
        <v>489</v>
      </c>
      <c r="BM499" s="185" t="s">
        <v>666</v>
      </c>
    </row>
    <row r="500" spans="1:65" s="2" customFormat="1" ht="68.25">
      <c r="A500" s="35"/>
      <c r="B500" s="36"/>
      <c r="C500" s="37"/>
      <c r="D500" s="187" t="s">
        <v>137</v>
      </c>
      <c r="E500" s="37"/>
      <c r="F500" s="188" t="s">
        <v>667</v>
      </c>
      <c r="G500" s="37"/>
      <c r="H500" s="37"/>
      <c r="I500" s="189"/>
      <c r="J500" s="37"/>
      <c r="K500" s="37"/>
      <c r="L500" s="40"/>
      <c r="M500" s="190"/>
      <c r="N500" s="191"/>
      <c r="O500" s="65"/>
      <c r="P500" s="65"/>
      <c r="Q500" s="65"/>
      <c r="R500" s="65"/>
      <c r="S500" s="65"/>
      <c r="T500" s="66"/>
      <c r="U500" s="35"/>
      <c r="V500" s="35"/>
      <c r="W500" s="35"/>
      <c r="X500" s="35"/>
      <c r="Y500" s="35"/>
      <c r="Z500" s="35"/>
      <c r="AA500" s="35"/>
      <c r="AB500" s="35"/>
      <c r="AC500" s="35"/>
      <c r="AD500" s="35"/>
      <c r="AE500" s="35"/>
      <c r="AT500" s="18" t="s">
        <v>137</v>
      </c>
      <c r="AU500" s="18" t="s">
        <v>79</v>
      </c>
    </row>
    <row r="501" spans="1:65" s="2" customFormat="1" ht="68.25">
      <c r="A501" s="35"/>
      <c r="B501" s="36"/>
      <c r="C501" s="37"/>
      <c r="D501" s="187" t="s">
        <v>139</v>
      </c>
      <c r="E501" s="37"/>
      <c r="F501" s="192" t="s">
        <v>620</v>
      </c>
      <c r="G501" s="37"/>
      <c r="H501" s="37"/>
      <c r="I501" s="189"/>
      <c r="J501" s="37"/>
      <c r="K501" s="37"/>
      <c r="L501" s="40"/>
      <c r="M501" s="190"/>
      <c r="N501" s="191"/>
      <c r="O501" s="65"/>
      <c r="P501" s="65"/>
      <c r="Q501" s="65"/>
      <c r="R501" s="65"/>
      <c r="S501" s="65"/>
      <c r="T501" s="66"/>
      <c r="U501" s="35"/>
      <c r="V501" s="35"/>
      <c r="W501" s="35"/>
      <c r="X501" s="35"/>
      <c r="Y501" s="35"/>
      <c r="Z501" s="35"/>
      <c r="AA501" s="35"/>
      <c r="AB501" s="35"/>
      <c r="AC501" s="35"/>
      <c r="AD501" s="35"/>
      <c r="AE501" s="35"/>
      <c r="AT501" s="18" t="s">
        <v>139</v>
      </c>
      <c r="AU501" s="18" t="s">
        <v>79</v>
      </c>
    </row>
    <row r="502" spans="1:65" s="2" customFormat="1" ht="39">
      <c r="A502" s="35"/>
      <c r="B502" s="36"/>
      <c r="C502" s="37"/>
      <c r="D502" s="187" t="s">
        <v>141</v>
      </c>
      <c r="E502" s="37"/>
      <c r="F502" s="192" t="s">
        <v>668</v>
      </c>
      <c r="G502" s="37"/>
      <c r="H502" s="37"/>
      <c r="I502" s="189"/>
      <c r="J502" s="37"/>
      <c r="K502" s="37"/>
      <c r="L502" s="40"/>
      <c r="M502" s="190"/>
      <c r="N502" s="191"/>
      <c r="O502" s="65"/>
      <c r="P502" s="65"/>
      <c r="Q502" s="65"/>
      <c r="R502" s="65"/>
      <c r="S502" s="65"/>
      <c r="T502" s="66"/>
      <c r="U502" s="35"/>
      <c r="V502" s="35"/>
      <c r="W502" s="35"/>
      <c r="X502" s="35"/>
      <c r="Y502" s="35"/>
      <c r="Z502" s="35"/>
      <c r="AA502" s="35"/>
      <c r="AB502" s="35"/>
      <c r="AC502" s="35"/>
      <c r="AD502" s="35"/>
      <c r="AE502" s="35"/>
      <c r="AT502" s="18" t="s">
        <v>141</v>
      </c>
      <c r="AU502" s="18" t="s">
        <v>79</v>
      </c>
    </row>
    <row r="503" spans="1:65" s="14" customFormat="1" ht="11.25">
      <c r="B503" s="204"/>
      <c r="C503" s="205"/>
      <c r="D503" s="187" t="s">
        <v>143</v>
      </c>
      <c r="E503" s="206" t="s">
        <v>19</v>
      </c>
      <c r="F503" s="207" t="s">
        <v>648</v>
      </c>
      <c r="G503" s="205"/>
      <c r="H503" s="206" t="s">
        <v>19</v>
      </c>
      <c r="I503" s="208"/>
      <c r="J503" s="205"/>
      <c r="K503" s="205"/>
      <c r="L503" s="209"/>
      <c r="M503" s="210"/>
      <c r="N503" s="211"/>
      <c r="O503" s="211"/>
      <c r="P503" s="211"/>
      <c r="Q503" s="211"/>
      <c r="R503" s="211"/>
      <c r="S503" s="211"/>
      <c r="T503" s="212"/>
      <c r="AT503" s="213" t="s">
        <v>143</v>
      </c>
      <c r="AU503" s="213" t="s">
        <v>79</v>
      </c>
      <c r="AV503" s="14" t="s">
        <v>79</v>
      </c>
      <c r="AW503" s="14" t="s">
        <v>33</v>
      </c>
      <c r="AX503" s="14" t="s">
        <v>71</v>
      </c>
      <c r="AY503" s="213" t="s">
        <v>127</v>
      </c>
    </row>
    <row r="504" spans="1:65" s="13" customFormat="1" ht="11.25">
      <c r="B504" s="193"/>
      <c r="C504" s="194"/>
      <c r="D504" s="187" t="s">
        <v>143</v>
      </c>
      <c r="E504" s="195" t="s">
        <v>19</v>
      </c>
      <c r="F504" s="196" t="s">
        <v>649</v>
      </c>
      <c r="G504" s="194"/>
      <c r="H504" s="197">
        <v>76.522000000000006</v>
      </c>
      <c r="I504" s="198"/>
      <c r="J504" s="194"/>
      <c r="K504" s="194"/>
      <c r="L504" s="199"/>
      <c r="M504" s="200"/>
      <c r="N504" s="201"/>
      <c r="O504" s="201"/>
      <c r="P504" s="201"/>
      <c r="Q504" s="201"/>
      <c r="R504" s="201"/>
      <c r="S504" s="201"/>
      <c r="T504" s="202"/>
      <c r="AT504" s="203" t="s">
        <v>143</v>
      </c>
      <c r="AU504" s="203" t="s">
        <v>79</v>
      </c>
      <c r="AV504" s="13" t="s">
        <v>81</v>
      </c>
      <c r="AW504" s="13" t="s">
        <v>33</v>
      </c>
      <c r="AX504" s="13" t="s">
        <v>79</v>
      </c>
      <c r="AY504" s="203" t="s">
        <v>127</v>
      </c>
    </row>
    <row r="505" spans="1:65" s="2" customFormat="1" ht="16.5" customHeight="1">
      <c r="A505" s="35"/>
      <c r="B505" s="36"/>
      <c r="C505" s="174" t="s">
        <v>669</v>
      </c>
      <c r="D505" s="174" t="s">
        <v>130</v>
      </c>
      <c r="E505" s="175" t="s">
        <v>670</v>
      </c>
      <c r="F505" s="176" t="s">
        <v>671</v>
      </c>
      <c r="G505" s="177" t="s">
        <v>147</v>
      </c>
      <c r="H505" s="178">
        <v>0.66500000000000004</v>
      </c>
      <c r="I505" s="179"/>
      <c r="J505" s="180">
        <f>ROUND(I505*H505,2)</f>
        <v>0</v>
      </c>
      <c r="K505" s="176" t="s">
        <v>134</v>
      </c>
      <c r="L505" s="40"/>
      <c r="M505" s="181" t="s">
        <v>19</v>
      </c>
      <c r="N505" s="182" t="s">
        <v>42</v>
      </c>
      <c r="O505" s="65"/>
      <c r="P505" s="183">
        <f>O505*H505</f>
        <v>0</v>
      </c>
      <c r="Q505" s="183">
        <v>0</v>
      </c>
      <c r="R505" s="183">
        <f>Q505*H505</f>
        <v>0</v>
      </c>
      <c r="S505" s="183">
        <v>0</v>
      </c>
      <c r="T505" s="184">
        <f>S505*H505</f>
        <v>0</v>
      </c>
      <c r="U505" s="35"/>
      <c r="V505" s="35"/>
      <c r="W505" s="35"/>
      <c r="X505" s="35"/>
      <c r="Y505" s="35"/>
      <c r="Z505" s="35"/>
      <c r="AA505" s="35"/>
      <c r="AB505" s="35"/>
      <c r="AC505" s="35"/>
      <c r="AD505" s="35"/>
      <c r="AE505" s="35"/>
      <c r="AR505" s="185" t="s">
        <v>489</v>
      </c>
      <c r="AT505" s="185" t="s">
        <v>130</v>
      </c>
      <c r="AU505" s="185" t="s">
        <v>79</v>
      </c>
      <c r="AY505" s="18" t="s">
        <v>127</v>
      </c>
      <c r="BE505" s="186">
        <f>IF(N505="základní",J505,0)</f>
        <v>0</v>
      </c>
      <c r="BF505" s="186">
        <f>IF(N505="snížená",J505,0)</f>
        <v>0</v>
      </c>
      <c r="BG505" s="186">
        <f>IF(N505="zákl. přenesená",J505,0)</f>
        <v>0</v>
      </c>
      <c r="BH505" s="186">
        <f>IF(N505="sníž. přenesená",J505,0)</f>
        <v>0</v>
      </c>
      <c r="BI505" s="186">
        <f>IF(N505="nulová",J505,0)</f>
        <v>0</v>
      </c>
      <c r="BJ505" s="18" t="s">
        <v>79</v>
      </c>
      <c r="BK505" s="186">
        <f>ROUND(I505*H505,2)</f>
        <v>0</v>
      </c>
      <c r="BL505" s="18" t="s">
        <v>489</v>
      </c>
      <c r="BM505" s="185" t="s">
        <v>672</v>
      </c>
    </row>
    <row r="506" spans="1:65" s="2" customFormat="1" ht="29.25">
      <c r="A506" s="35"/>
      <c r="B506" s="36"/>
      <c r="C506" s="37"/>
      <c r="D506" s="187" t="s">
        <v>137</v>
      </c>
      <c r="E506" s="37"/>
      <c r="F506" s="188" t="s">
        <v>673</v>
      </c>
      <c r="G506" s="37"/>
      <c r="H506" s="37"/>
      <c r="I506" s="189"/>
      <c r="J506" s="37"/>
      <c r="K506" s="37"/>
      <c r="L506" s="40"/>
      <c r="M506" s="190"/>
      <c r="N506" s="191"/>
      <c r="O506" s="65"/>
      <c r="P506" s="65"/>
      <c r="Q506" s="65"/>
      <c r="R506" s="65"/>
      <c r="S506" s="65"/>
      <c r="T506" s="66"/>
      <c r="U506" s="35"/>
      <c r="V506" s="35"/>
      <c r="W506" s="35"/>
      <c r="X506" s="35"/>
      <c r="Y506" s="35"/>
      <c r="Z506" s="35"/>
      <c r="AA506" s="35"/>
      <c r="AB506" s="35"/>
      <c r="AC506" s="35"/>
      <c r="AD506" s="35"/>
      <c r="AE506" s="35"/>
      <c r="AT506" s="18" t="s">
        <v>137</v>
      </c>
      <c r="AU506" s="18" t="s">
        <v>79</v>
      </c>
    </row>
    <row r="507" spans="1:65" s="2" customFormat="1" ht="39">
      <c r="A507" s="35"/>
      <c r="B507" s="36"/>
      <c r="C507" s="37"/>
      <c r="D507" s="187" t="s">
        <v>139</v>
      </c>
      <c r="E507" s="37"/>
      <c r="F507" s="192" t="s">
        <v>646</v>
      </c>
      <c r="G507" s="37"/>
      <c r="H507" s="37"/>
      <c r="I507" s="189"/>
      <c r="J507" s="37"/>
      <c r="K507" s="37"/>
      <c r="L507" s="40"/>
      <c r="M507" s="190"/>
      <c r="N507" s="191"/>
      <c r="O507" s="65"/>
      <c r="P507" s="65"/>
      <c r="Q507" s="65"/>
      <c r="R507" s="65"/>
      <c r="S507" s="65"/>
      <c r="T507" s="66"/>
      <c r="U507" s="35"/>
      <c r="V507" s="35"/>
      <c r="W507" s="35"/>
      <c r="X507" s="35"/>
      <c r="Y507" s="35"/>
      <c r="Z507" s="35"/>
      <c r="AA507" s="35"/>
      <c r="AB507" s="35"/>
      <c r="AC507" s="35"/>
      <c r="AD507" s="35"/>
      <c r="AE507" s="35"/>
      <c r="AT507" s="18" t="s">
        <v>139</v>
      </c>
      <c r="AU507" s="18" t="s">
        <v>79</v>
      </c>
    </row>
    <row r="508" spans="1:65" s="2" customFormat="1" ht="19.5">
      <c r="A508" s="35"/>
      <c r="B508" s="36"/>
      <c r="C508" s="37"/>
      <c r="D508" s="187" t="s">
        <v>141</v>
      </c>
      <c r="E508" s="37"/>
      <c r="F508" s="192" t="s">
        <v>674</v>
      </c>
      <c r="G508" s="37"/>
      <c r="H508" s="37"/>
      <c r="I508" s="189"/>
      <c r="J508" s="37"/>
      <c r="K508" s="37"/>
      <c r="L508" s="40"/>
      <c r="M508" s="190"/>
      <c r="N508" s="191"/>
      <c r="O508" s="65"/>
      <c r="P508" s="65"/>
      <c r="Q508" s="65"/>
      <c r="R508" s="65"/>
      <c r="S508" s="65"/>
      <c r="T508" s="66"/>
      <c r="U508" s="35"/>
      <c r="V508" s="35"/>
      <c r="W508" s="35"/>
      <c r="X508" s="35"/>
      <c r="Y508" s="35"/>
      <c r="Z508" s="35"/>
      <c r="AA508" s="35"/>
      <c r="AB508" s="35"/>
      <c r="AC508" s="35"/>
      <c r="AD508" s="35"/>
      <c r="AE508" s="35"/>
      <c r="AT508" s="18" t="s">
        <v>141</v>
      </c>
      <c r="AU508" s="18" t="s">
        <v>79</v>
      </c>
    </row>
    <row r="509" spans="1:65" s="14" customFormat="1" ht="11.25">
      <c r="B509" s="204"/>
      <c r="C509" s="205"/>
      <c r="D509" s="187" t="s">
        <v>143</v>
      </c>
      <c r="E509" s="206" t="s">
        <v>19</v>
      </c>
      <c r="F509" s="207" t="s">
        <v>675</v>
      </c>
      <c r="G509" s="205"/>
      <c r="H509" s="206" t="s">
        <v>19</v>
      </c>
      <c r="I509" s="208"/>
      <c r="J509" s="205"/>
      <c r="K509" s="205"/>
      <c r="L509" s="209"/>
      <c r="M509" s="210"/>
      <c r="N509" s="211"/>
      <c r="O509" s="211"/>
      <c r="P509" s="211"/>
      <c r="Q509" s="211"/>
      <c r="R509" s="211"/>
      <c r="S509" s="211"/>
      <c r="T509" s="212"/>
      <c r="AT509" s="213" t="s">
        <v>143</v>
      </c>
      <c r="AU509" s="213" t="s">
        <v>79</v>
      </c>
      <c r="AV509" s="14" t="s">
        <v>79</v>
      </c>
      <c r="AW509" s="14" t="s">
        <v>33</v>
      </c>
      <c r="AX509" s="14" t="s">
        <v>71</v>
      </c>
      <c r="AY509" s="213" t="s">
        <v>127</v>
      </c>
    </row>
    <row r="510" spans="1:65" s="13" customFormat="1" ht="11.25">
      <c r="B510" s="193"/>
      <c r="C510" s="194"/>
      <c r="D510" s="187" t="s">
        <v>143</v>
      </c>
      <c r="E510" s="195" t="s">
        <v>19</v>
      </c>
      <c r="F510" s="196" t="s">
        <v>676</v>
      </c>
      <c r="G510" s="194"/>
      <c r="H510" s="197">
        <v>0.66500000000000004</v>
      </c>
      <c r="I510" s="198"/>
      <c r="J510" s="194"/>
      <c r="K510" s="194"/>
      <c r="L510" s="199"/>
      <c r="M510" s="200"/>
      <c r="N510" s="201"/>
      <c r="O510" s="201"/>
      <c r="P510" s="201"/>
      <c r="Q510" s="201"/>
      <c r="R510" s="201"/>
      <c r="S510" s="201"/>
      <c r="T510" s="202"/>
      <c r="AT510" s="203" t="s">
        <v>143</v>
      </c>
      <c r="AU510" s="203" t="s">
        <v>79</v>
      </c>
      <c r="AV510" s="13" t="s">
        <v>81</v>
      </c>
      <c r="AW510" s="13" t="s">
        <v>33</v>
      </c>
      <c r="AX510" s="13" t="s">
        <v>79</v>
      </c>
      <c r="AY510" s="203" t="s">
        <v>127</v>
      </c>
    </row>
    <row r="511" spans="1:65" s="2" customFormat="1" ht="16.5" customHeight="1">
      <c r="A511" s="35"/>
      <c r="B511" s="36"/>
      <c r="C511" s="174" t="s">
        <v>677</v>
      </c>
      <c r="D511" s="174" t="s">
        <v>130</v>
      </c>
      <c r="E511" s="175" t="s">
        <v>678</v>
      </c>
      <c r="F511" s="176" t="s">
        <v>679</v>
      </c>
      <c r="G511" s="177" t="s">
        <v>147</v>
      </c>
      <c r="H511" s="178">
        <v>0.66500000000000004</v>
      </c>
      <c r="I511" s="179"/>
      <c r="J511" s="180">
        <f>ROUND(I511*H511,2)</f>
        <v>0</v>
      </c>
      <c r="K511" s="176" t="s">
        <v>134</v>
      </c>
      <c r="L511" s="40"/>
      <c r="M511" s="181" t="s">
        <v>19</v>
      </c>
      <c r="N511" s="182" t="s">
        <v>42</v>
      </c>
      <c r="O511" s="65"/>
      <c r="P511" s="183">
        <f>O511*H511</f>
        <v>0</v>
      </c>
      <c r="Q511" s="183">
        <v>0</v>
      </c>
      <c r="R511" s="183">
        <f>Q511*H511</f>
        <v>0</v>
      </c>
      <c r="S511" s="183">
        <v>0</v>
      </c>
      <c r="T511" s="184">
        <f>S511*H511</f>
        <v>0</v>
      </c>
      <c r="U511" s="35"/>
      <c r="V511" s="35"/>
      <c r="W511" s="35"/>
      <c r="X511" s="35"/>
      <c r="Y511" s="35"/>
      <c r="Z511" s="35"/>
      <c r="AA511" s="35"/>
      <c r="AB511" s="35"/>
      <c r="AC511" s="35"/>
      <c r="AD511" s="35"/>
      <c r="AE511" s="35"/>
      <c r="AR511" s="185" t="s">
        <v>489</v>
      </c>
      <c r="AT511" s="185" t="s">
        <v>130</v>
      </c>
      <c r="AU511" s="185" t="s">
        <v>79</v>
      </c>
      <c r="AY511" s="18" t="s">
        <v>127</v>
      </c>
      <c r="BE511" s="186">
        <f>IF(N511="základní",J511,0)</f>
        <v>0</v>
      </c>
      <c r="BF511" s="186">
        <f>IF(N511="snížená",J511,0)</f>
        <v>0</v>
      </c>
      <c r="BG511" s="186">
        <f>IF(N511="zákl. přenesená",J511,0)</f>
        <v>0</v>
      </c>
      <c r="BH511" s="186">
        <f>IF(N511="sníž. přenesená",J511,0)</f>
        <v>0</v>
      </c>
      <c r="BI511" s="186">
        <f>IF(N511="nulová",J511,0)</f>
        <v>0</v>
      </c>
      <c r="BJ511" s="18" t="s">
        <v>79</v>
      </c>
      <c r="BK511" s="186">
        <f>ROUND(I511*H511,2)</f>
        <v>0</v>
      </c>
      <c r="BL511" s="18" t="s">
        <v>489</v>
      </c>
      <c r="BM511" s="185" t="s">
        <v>680</v>
      </c>
    </row>
    <row r="512" spans="1:65" s="2" customFormat="1" ht="29.25">
      <c r="A512" s="35"/>
      <c r="B512" s="36"/>
      <c r="C512" s="37"/>
      <c r="D512" s="187" t="s">
        <v>137</v>
      </c>
      <c r="E512" s="37"/>
      <c r="F512" s="188" t="s">
        <v>681</v>
      </c>
      <c r="G512" s="37"/>
      <c r="H512" s="37"/>
      <c r="I512" s="189"/>
      <c r="J512" s="37"/>
      <c r="K512" s="37"/>
      <c r="L512" s="40"/>
      <c r="M512" s="190"/>
      <c r="N512" s="191"/>
      <c r="O512" s="65"/>
      <c r="P512" s="65"/>
      <c r="Q512" s="65"/>
      <c r="R512" s="65"/>
      <c r="S512" s="65"/>
      <c r="T512" s="66"/>
      <c r="U512" s="35"/>
      <c r="V512" s="35"/>
      <c r="W512" s="35"/>
      <c r="X512" s="35"/>
      <c r="Y512" s="35"/>
      <c r="Z512" s="35"/>
      <c r="AA512" s="35"/>
      <c r="AB512" s="35"/>
      <c r="AC512" s="35"/>
      <c r="AD512" s="35"/>
      <c r="AE512" s="35"/>
      <c r="AT512" s="18" t="s">
        <v>137</v>
      </c>
      <c r="AU512" s="18" t="s">
        <v>79</v>
      </c>
    </row>
    <row r="513" spans="1:65" s="2" customFormat="1" ht="39">
      <c r="A513" s="35"/>
      <c r="B513" s="36"/>
      <c r="C513" s="37"/>
      <c r="D513" s="187" t="s">
        <v>139</v>
      </c>
      <c r="E513" s="37"/>
      <c r="F513" s="192" t="s">
        <v>661</v>
      </c>
      <c r="G513" s="37"/>
      <c r="H513" s="37"/>
      <c r="I513" s="189"/>
      <c r="J513" s="37"/>
      <c r="K513" s="37"/>
      <c r="L513" s="40"/>
      <c r="M513" s="190"/>
      <c r="N513" s="191"/>
      <c r="O513" s="65"/>
      <c r="P513" s="65"/>
      <c r="Q513" s="65"/>
      <c r="R513" s="65"/>
      <c r="S513" s="65"/>
      <c r="T513" s="66"/>
      <c r="U513" s="35"/>
      <c r="V513" s="35"/>
      <c r="W513" s="35"/>
      <c r="X513" s="35"/>
      <c r="Y513" s="35"/>
      <c r="Z513" s="35"/>
      <c r="AA513" s="35"/>
      <c r="AB513" s="35"/>
      <c r="AC513" s="35"/>
      <c r="AD513" s="35"/>
      <c r="AE513" s="35"/>
      <c r="AT513" s="18" t="s">
        <v>139</v>
      </c>
      <c r="AU513" s="18" t="s">
        <v>79</v>
      </c>
    </row>
    <row r="514" spans="1:65" s="14" customFormat="1" ht="11.25">
      <c r="B514" s="204"/>
      <c r="C514" s="205"/>
      <c r="D514" s="187" t="s">
        <v>143</v>
      </c>
      <c r="E514" s="206" t="s">
        <v>19</v>
      </c>
      <c r="F514" s="207" t="s">
        <v>682</v>
      </c>
      <c r="G514" s="205"/>
      <c r="H514" s="206" t="s">
        <v>19</v>
      </c>
      <c r="I514" s="208"/>
      <c r="J514" s="205"/>
      <c r="K514" s="205"/>
      <c r="L514" s="209"/>
      <c r="M514" s="210"/>
      <c r="N514" s="211"/>
      <c r="O514" s="211"/>
      <c r="P514" s="211"/>
      <c r="Q514" s="211"/>
      <c r="R514" s="211"/>
      <c r="S514" s="211"/>
      <c r="T514" s="212"/>
      <c r="AT514" s="213" t="s">
        <v>143</v>
      </c>
      <c r="AU514" s="213" t="s">
        <v>79</v>
      </c>
      <c r="AV514" s="14" t="s">
        <v>79</v>
      </c>
      <c r="AW514" s="14" t="s">
        <v>33</v>
      </c>
      <c r="AX514" s="14" t="s">
        <v>71</v>
      </c>
      <c r="AY514" s="213" t="s">
        <v>127</v>
      </c>
    </row>
    <row r="515" spans="1:65" s="13" customFormat="1" ht="11.25">
      <c r="B515" s="193"/>
      <c r="C515" s="194"/>
      <c r="D515" s="187" t="s">
        <v>143</v>
      </c>
      <c r="E515" s="195" t="s">
        <v>19</v>
      </c>
      <c r="F515" s="196" t="s">
        <v>676</v>
      </c>
      <c r="G515" s="194"/>
      <c r="H515" s="197">
        <v>0.66500000000000004</v>
      </c>
      <c r="I515" s="198"/>
      <c r="J515" s="194"/>
      <c r="K515" s="194"/>
      <c r="L515" s="199"/>
      <c r="M515" s="200"/>
      <c r="N515" s="201"/>
      <c r="O515" s="201"/>
      <c r="P515" s="201"/>
      <c r="Q515" s="201"/>
      <c r="R515" s="201"/>
      <c r="S515" s="201"/>
      <c r="T515" s="202"/>
      <c r="AT515" s="203" t="s">
        <v>143</v>
      </c>
      <c r="AU515" s="203" t="s">
        <v>79</v>
      </c>
      <c r="AV515" s="13" t="s">
        <v>81</v>
      </c>
      <c r="AW515" s="13" t="s">
        <v>33</v>
      </c>
      <c r="AX515" s="13" t="s">
        <v>79</v>
      </c>
      <c r="AY515" s="203" t="s">
        <v>127</v>
      </c>
    </row>
    <row r="516" spans="1:65" s="2" customFormat="1" ht="36">
      <c r="A516" s="35"/>
      <c r="B516" s="36"/>
      <c r="C516" s="174" t="s">
        <v>683</v>
      </c>
      <c r="D516" s="174" t="s">
        <v>130</v>
      </c>
      <c r="E516" s="175" t="s">
        <v>684</v>
      </c>
      <c r="F516" s="176" t="s">
        <v>685</v>
      </c>
      <c r="G516" s="177" t="s">
        <v>133</v>
      </c>
      <c r="H516" s="178">
        <v>1</v>
      </c>
      <c r="I516" s="179"/>
      <c r="J516" s="180">
        <f>ROUND(I516*H516,2)</f>
        <v>0</v>
      </c>
      <c r="K516" s="176" t="s">
        <v>134</v>
      </c>
      <c r="L516" s="40"/>
      <c r="M516" s="181" t="s">
        <v>19</v>
      </c>
      <c r="N516" s="182" t="s">
        <v>42</v>
      </c>
      <c r="O516" s="65"/>
      <c r="P516" s="183">
        <f>O516*H516</f>
        <v>0</v>
      </c>
      <c r="Q516" s="183">
        <v>0</v>
      </c>
      <c r="R516" s="183">
        <f>Q516*H516</f>
        <v>0</v>
      </c>
      <c r="S516" s="183">
        <v>0</v>
      </c>
      <c r="T516" s="184">
        <f>S516*H516</f>
        <v>0</v>
      </c>
      <c r="U516" s="35"/>
      <c r="V516" s="35"/>
      <c r="W516" s="35"/>
      <c r="X516" s="35"/>
      <c r="Y516" s="35"/>
      <c r="Z516" s="35"/>
      <c r="AA516" s="35"/>
      <c r="AB516" s="35"/>
      <c r="AC516" s="35"/>
      <c r="AD516" s="35"/>
      <c r="AE516" s="35"/>
      <c r="AR516" s="185" t="s">
        <v>489</v>
      </c>
      <c r="AT516" s="185" t="s">
        <v>130</v>
      </c>
      <c r="AU516" s="185" t="s">
        <v>79</v>
      </c>
      <c r="AY516" s="18" t="s">
        <v>127</v>
      </c>
      <c r="BE516" s="186">
        <f>IF(N516="základní",J516,0)</f>
        <v>0</v>
      </c>
      <c r="BF516" s="186">
        <f>IF(N516="snížená",J516,0)</f>
        <v>0</v>
      </c>
      <c r="BG516" s="186">
        <f>IF(N516="zákl. přenesená",J516,0)</f>
        <v>0</v>
      </c>
      <c r="BH516" s="186">
        <f>IF(N516="sníž. přenesená",J516,0)</f>
        <v>0</v>
      </c>
      <c r="BI516" s="186">
        <f>IF(N516="nulová",J516,0)</f>
        <v>0</v>
      </c>
      <c r="BJ516" s="18" t="s">
        <v>79</v>
      </c>
      <c r="BK516" s="186">
        <f>ROUND(I516*H516,2)</f>
        <v>0</v>
      </c>
      <c r="BL516" s="18" t="s">
        <v>489</v>
      </c>
      <c r="BM516" s="185" t="s">
        <v>686</v>
      </c>
    </row>
    <row r="517" spans="1:65" s="2" customFormat="1" ht="68.25">
      <c r="A517" s="35"/>
      <c r="B517" s="36"/>
      <c r="C517" s="37"/>
      <c r="D517" s="187" t="s">
        <v>137</v>
      </c>
      <c r="E517" s="37"/>
      <c r="F517" s="188" t="s">
        <v>687</v>
      </c>
      <c r="G517" s="37"/>
      <c r="H517" s="37"/>
      <c r="I517" s="189"/>
      <c r="J517" s="37"/>
      <c r="K517" s="37"/>
      <c r="L517" s="40"/>
      <c r="M517" s="190"/>
      <c r="N517" s="191"/>
      <c r="O517" s="65"/>
      <c r="P517" s="65"/>
      <c r="Q517" s="65"/>
      <c r="R517" s="65"/>
      <c r="S517" s="65"/>
      <c r="T517" s="66"/>
      <c r="U517" s="35"/>
      <c r="V517" s="35"/>
      <c r="W517" s="35"/>
      <c r="X517" s="35"/>
      <c r="Y517" s="35"/>
      <c r="Z517" s="35"/>
      <c r="AA517" s="35"/>
      <c r="AB517" s="35"/>
      <c r="AC517" s="35"/>
      <c r="AD517" s="35"/>
      <c r="AE517" s="35"/>
      <c r="AT517" s="18" t="s">
        <v>137</v>
      </c>
      <c r="AU517" s="18" t="s">
        <v>79</v>
      </c>
    </row>
    <row r="518" spans="1:65" s="2" customFormat="1" ht="68.25">
      <c r="A518" s="35"/>
      <c r="B518" s="36"/>
      <c r="C518" s="37"/>
      <c r="D518" s="187" t="s">
        <v>139</v>
      </c>
      <c r="E518" s="37"/>
      <c r="F518" s="192" t="s">
        <v>620</v>
      </c>
      <c r="G518" s="37"/>
      <c r="H518" s="37"/>
      <c r="I518" s="189"/>
      <c r="J518" s="37"/>
      <c r="K518" s="37"/>
      <c r="L518" s="40"/>
      <c r="M518" s="190"/>
      <c r="N518" s="191"/>
      <c r="O518" s="65"/>
      <c r="P518" s="65"/>
      <c r="Q518" s="65"/>
      <c r="R518" s="65"/>
      <c r="S518" s="65"/>
      <c r="T518" s="66"/>
      <c r="U518" s="35"/>
      <c r="V518" s="35"/>
      <c r="W518" s="35"/>
      <c r="X518" s="35"/>
      <c r="Y518" s="35"/>
      <c r="Z518" s="35"/>
      <c r="AA518" s="35"/>
      <c r="AB518" s="35"/>
      <c r="AC518" s="35"/>
      <c r="AD518" s="35"/>
      <c r="AE518" s="35"/>
      <c r="AT518" s="18" t="s">
        <v>139</v>
      </c>
      <c r="AU518" s="18" t="s">
        <v>79</v>
      </c>
    </row>
    <row r="519" spans="1:65" s="2" customFormat="1" ht="29.25">
      <c r="A519" s="35"/>
      <c r="B519" s="36"/>
      <c r="C519" s="37"/>
      <c r="D519" s="187" t="s">
        <v>141</v>
      </c>
      <c r="E519" s="37"/>
      <c r="F519" s="192" t="s">
        <v>688</v>
      </c>
      <c r="G519" s="37"/>
      <c r="H519" s="37"/>
      <c r="I519" s="189"/>
      <c r="J519" s="37"/>
      <c r="K519" s="37"/>
      <c r="L519" s="40"/>
      <c r="M519" s="190"/>
      <c r="N519" s="191"/>
      <c r="O519" s="65"/>
      <c r="P519" s="65"/>
      <c r="Q519" s="65"/>
      <c r="R519" s="65"/>
      <c r="S519" s="65"/>
      <c r="T519" s="66"/>
      <c r="U519" s="35"/>
      <c r="V519" s="35"/>
      <c r="W519" s="35"/>
      <c r="X519" s="35"/>
      <c r="Y519" s="35"/>
      <c r="Z519" s="35"/>
      <c r="AA519" s="35"/>
      <c r="AB519" s="35"/>
      <c r="AC519" s="35"/>
      <c r="AD519" s="35"/>
      <c r="AE519" s="35"/>
      <c r="AT519" s="18" t="s">
        <v>141</v>
      </c>
      <c r="AU519" s="18" t="s">
        <v>79</v>
      </c>
    </row>
    <row r="520" spans="1:65" s="14" customFormat="1" ht="11.25">
      <c r="B520" s="204"/>
      <c r="C520" s="205"/>
      <c r="D520" s="187" t="s">
        <v>143</v>
      </c>
      <c r="E520" s="206" t="s">
        <v>19</v>
      </c>
      <c r="F520" s="207" t="s">
        <v>689</v>
      </c>
      <c r="G520" s="205"/>
      <c r="H520" s="206" t="s">
        <v>19</v>
      </c>
      <c r="I520" s="208"/>
      <c r="J520" s="205"/>
      <c r="K520" s="205"/>
      <c r="L520" s="209"/>
      <c r="M520" s="210"/>
      <c r="N520" s="211"/>
      <c r="O520" s="211"/>
      <c r="P520" s="211"/>
      <c r="Q520" s="211"/>
      <c r="R520" s="211"/>
      <c r="S520" s="211"/>
      <c r="T520" s="212"/>
      <c r="AT520" s="213" t="s">
        <v>143</v>
      </c>
      <c r="AU520" s="213" t="s">
        <v>79</v>
      </c>
      <c r="AV520" s="14" t="s">
        <v>79</v>
      </c>
      <c r="AW520" s="14" t="s">
        <v>33</v>
      </c>
      <c r="AX520" s="14" t="s">
        <v>71</v>
      </c>
      <c r="AY520" s="213" t="s">
        <v>127</v>
      </c>
    </row>
    <row r="521" spans="1:65" s="13" customFormat="1" ht="11.25">
      <c r="B521" s="193"/>
      <c r="C521" s="194"/>
      <c r="D521" s="187" t="s">
        <v>143</v>
      </c>
      <c r="E521" s="195" t="s">
        <v>19</v>
      </c>
      <c r="F521" s="196" t="s">
        <v>79</v>
      </c>
      <c r="G521" s="194"/>
      <c r="H521" s="197">
        <v>1</v>
      </c>
      <c r="I521" s="198"/>
      <c r="J521" s="194"/>
      <c r="K521" s="194"/>
      <c r="L521" s="199"/>
      <c r="M521" s="200"/>
      <c r="N521" s="201"/>
      <c r="O521" s="201"/>
      <c r="P521" s="201"/>
      <c r="Q521" s="201"/>
      <c r="R521" s="201"/>
      <c r="S521" s="201"/>
      <c r="T521" s="202"/>
      <c r="AT521" s="203" t="s">
        <v>143</v>
      </c>
      <c r="AU521" s="203" t="s">
        <v>79</v>
      </c>
      <c r="AV521" s="13" t="s">
        <v>81</v>
      </c>
      <c r="AW521" s="13" t="s">
        <v>33</v>
      </c>
      <c r="AX521" s="13" t="s">
        <v>79</v>
      </c>
      <c r="AY521" s="203" t="s">
        <v>127</v>
      </c>
    </row>
    <row r="522" spans="1:65" s="2" customFormat="1" ht="16.5" customHeight="1">
      <c r="A522" s="35"/>
      <c r="B522" s="36"/>
      <c r="C522" s="174" t="s">
        <v>690</v>
      </c>
      <c r="D522" s="174" t="s">
        <v>130</v>
      </c>
      <c r="E522" s="175" t="s">
        <v>691</v>
      </c>
      <c r="F522" s="176" t="s">
        <v>692</v>
      </c>
      <c r="G522" s="177" t="s">
        <v>147</v>
      </c>
      <c r="H522" s="178">
        <v>14.163</v>
      </c>
      <c r="I522" s="179"/>
      <c r="J522" s="180">
        <f>ROUND(I522*H522,2)</f>
        <v>0</v>
      </c>
      <c r="K522" s="176" t="s">
        <v>134</v>
      </c>
      <c r="L522" s="40"/>
      <c r="M522" s="181" t="s">
        <v>19</v>
      </c>
      <c r="N522" s="182" t="s">
        <v>42</v>
      </c>
      <c r="O522" s="65"/>
      <c r="P522" s="183">
        <f>O522*H522</f>
        <v>0</v>
      </c>
      <c r="Q522" s="183">
        <v>0</v>
      </c>
      <c r="R522" s="183">
        <f>Q522*H522</f>
        <v>0</v>
      </c>
      <c r="S522" s="183">
        <v>0</v>
      </c>
      <c r="T522" s="184">
        <f>S522*H522</f>
        <v>0</v>
      </c>
      <c r="U522" s="35"/>
      <c r="V522" s="35"/>
      <c r="W522" s="35"/>
      <c r="X522" s="35"/>
      <c r="Y522" s="35"/>
      <c r="Z522" s="35"/>
      <c r="AA522" s="35"/>
      <c r="AB522" s="35"/>
      <c r="AC522" s="35"/>
      <c r="AD522" s="35"/>
      <c r="AE522" s="35"/>
      <c r="AR522" s="185" t="s">
        <v>489</v>
      </c>
      <c r="AT522" s="185" t="s">
        <v>130</v>
      </c>
      <c r="AU522" s="185" t="s">
        <v>79</v>
      </c>
      <c r="AY522" s="18" t="s">
        <v>127</v>
      </c>
      <c r="BE522" s="186">
        <f>IF(N522="základní",J522,0)</f>
        <v>0</v>
      </c>
      <c r="BF522" s="186">
        <f>IF(N522="snížená",J522,0)</f>
        <v>0</v>
      </c>
      <c r="BG522" s="186">
        <f>IF(N522="zákl. přenesená",J522,0)</f>
        <v>0</v>
      </c>
      <c r="BH522" s="186">
        <f>IF(N522="sníž. přenesená",J522,0)</f>
        <v>0</v>
      </c>
      <c r="BI522" s="186">
        <f>IF(N522="nulová",J522,0)</f>
        <v>0</v>
      </c>
      <c r="BJ522" s="18" t="s">
        <v>79</v>
      </c>
      <c r="BK522" s="186">
        <f>ROUND(I522*H522,2)</f>
        <v>0</v>
      </c>
      <c r="BL522" s="18" t="s">
        <v>489</v>
      </c>
      <c r="BM522" s="185" t="s">
        <v>693</v>
      </c>
    </row>
    <row r="523" spans="1:65" s="2" customFormat="1" ht="29.25">
      <c r="A523" s="35"/>
      <c r="B523" s="36"/>
      <c r="C523" s="37"/>
      <c r="D523" s="187" t="s">
        <v>137</v>
      </c>
      <c r="E523" s="37"/>
      <c r="F523" s="188" t="s">
        <v>694</v>
      </c>
      <c r="G523" s="37"/>
      <c r="H523" s="37"/>
      <c r="I523" s="189"/>
      <c r="J523" s="37"/>
      <c r="K523" s="37"/>
      <c r="L523" s="40"/>
      <c r="M523" s="190"/>
      <c r="N523" s="191"/>
      <c r="O523" s="65"/>
      <c r="P523" s="65"/>
      <c r="Q523" s="65"/>
      <c r="R523" s="65"/>
      <c r="S523" s="65"/>
      <c r="T523" s="66"/>
      <c r="U523" s="35"/>
      <c r="V523" s="35"/>
      <c r="W523" s="35"/>
      <c r="X523" s="35"/>
      <c r="Y523" s="35"/>
      <c r="Z523" s="35"/>
      <c r="AA523" s="35"/>
      <c r="AB523" s="35"/>
      <c r="AC523" s="35"/>
      <c r="AD523" s="35"/>
      <c r="AE523" s="35"/>
      <c r="AT523" s="18" t="s">
        <v>137</v>
      </c>
      <c r="AU523" s="18" t="s">
        <v>79</v>
      </c>
    </row>
    <row r="524" spans="1:65" s="2" customFormat="1" ht="39">
      <c r="A524" s="35"/>
      <c r="B524" s="36"/>
      <c r="C524" s="37"/>
      <c r="D524" s="187" t="s">
        <v>139</v>
      </c>
      <c r="E524" s="37"/>
      <c r="F524" s="192" t="s">
        <v>661</v>
      </c>
      <c r="G524" s="37"/>
      <c r="H524" s="37"/>
      <c r="I524" s="189"/>
      <c r="J524" s="37"/>
      <c r="K524" s="37"/>
      <c r="L524" s="40"/>
      <c r="M524" s="190"/>
      <c r="N524" s="191"/>
      <c r="O524" s="65"/>
      <c r="P524" s="65"/>
      <c r="Q524" s="65"/>
      <c r="R524" s="65"/>
      <c r="S524" s="65"/>
      <c r="T524" s="66"/>
      <c r="U524" s="35"/>
      <c r="V524" s="35"/>
      <c r="W524" s="35"/>
      <c r="X524" s="35"/>
      <c r="Y524" s="35"/>
      <c r="Z524" s="35"/>
      <c r="AA524" s="35"/>
      <c r="AB524" s="35"/>
      <c r="AC524" s="35"/>
      <c r="AD524" s="35"/>
      <c r="AE524" s="35"/>
      <c r="AT524" s="18" t="s">
        <v>139</v>
      </c>
      <c r="AU524" s="18" t="s">
        <v>79</v>
      </c>
    </row>
    <row r="525" spans="1:65" s="14" customFormat="1" ht="11.25">
      <c r="B525" s="204"/>
      <c r="C525" s="205"/>
      <c r="D525" s="187" t="s">
        <v>143</v>
      </c>
      <c r="E525" s="206" t="s">
        <v>19</v>
      </c>
      <c r="F525" s="207" t="s">
        <v>650</v>
      </c>
      <c r="G525" s="205"/>
      <c r="H525" s="206" t="s">
        <v>19</v>
      </c>
      <c r="I525" s="208"/>
      <c r="J525" s="205"/>
      <c r="K525" s="205"/>
      <c r="L525" s="209"/>
      <c r="M525" s="210"/>
      <c r="N525" s="211"/>
      <c r="O525" s="211"/>
      <c r="P525" s="211"/>
      <c r="Q525" s="211"/>
      <c r="R525" s="211"/>
      <c r="S525" s="211"/>
      <c r="T525" s="212"/>
      <c r="AT525" s="213" t="s">
        <v>143</v>
      </c>
      <c r="AU525" s="213" t="s">
        <v>79</v>
      </c>
      <c r="AV525" s="14" t="s">
        <v>79</v>
      </c>
      <c r="AW525" s="14" t="s">
        <v>33</v>
      </c>
      <c r="AX525" s="14" t="s">
        <v>71</v>
      </c>
      <c r="AY525" s="213" t="s">
        <v>127</v>
      </c>
    </row>
    <row r="526" spans="1:65" s="13" customFormat="1" ht="11.25">
      <c r="B526" s="193"/>
      <c r="C526" s="194"/>
      <c r="D526" s="187" t="s">
        <v>143</v>
      </c>
      <c r="E526" s="195" t="s">
        <v>19</v>
      </c>
      <c r="F526" s="196" t="s">
        <v>651</v>
      </c>
      <c r="G526" s="194"/>
      <c r="H526" s="197">
        <v>14.163</v>
      </c>
      <c r="I526" s="198"/>
      <c r="J526" s="194"/>
      <c r="K526" s="194"/>
      <c r="L526" s="199"/>
      <c r="M526" s="200"/>
      <c r="N526" s="201"/>
      <c r="O526" s="201"/>
      <c r="P526" s="201"/>
      <c r="Q526" s="201"/>
      <c r="R526" s="201"/>
      <c r="S526" s="201"/>
      <c r="T526" s="202"/>
      <c r="AT526" s="203" t="s">
        <v>143</v>
      </c>
      <c r="AU526" s="203" t="s">
        <v>79</v>
      </c>
      <c r="AV526" s="13" t="s">
        <v>81</v>
      </c>
      <c r="AW526" s="13" t="s">
        <v>33</v>
      </c>
      <c r="AX526" s="13" t="s">
        <v>79</v>
      </c>
      <c r="AY526" s="203" t="s">
        <v>127</v>
      </c>
    </row>
    <row r="527" spans="1:65" s="2" customFormat="1" ht="36">
      <c r="A527" s="35"/>
      <c r="B527" s="36"/>
      <c r="C527" s="174" t="s">
        <v>695</v>
      </c>
      <c r="D527" s="174" t="s">
        <v>130</v>
      </c>
      <c r="E527" s="175" t="s">
        <v>696</v>
      </c>
      <c r="F527" s="176" t="s">
        <v>697</v>
      </c>
      <c r="G527" s="177" t="s">
        <v>147</v>
      </c>
      <c r="H527" s="178">
        <v>14.163</v>
      </c>
      <c r="I527" s="179"/>
      <c r="J527" s="180">
        <f>ROUND(I527*H527,2)</f>
        <v>0</v>
      </c>
      <c r="K527" s="176" t="s">
        <v>134</v>
      </c>
      <c r="L527" s="40"/>
      <c r="M527" s="181" t="s">
        <v>19</v>
      </c>
      <c r="N527" s="182" t="s">
        <v>42</v>
      </c>
      <c r="O527" s="65"/>
      <c r="P527" s="183">
        <f>O527*H527</f>
        <v>0</v>
      </c>
      <c r="Q527" s="183">
        <v>0</v>
      </c>
      <c r="R527" s="183">
        <f>Q527*H527</f>
        <v>0</v>
      </c>
      <c r="S527" s="183">
        <v>0</v>
      </c>
      <c r="T527" s="184">
        <f>S527*H527</f>
        <v>0</v>
      </c>
      <c r="U527" s="35"/>
      <c r="V527" s="35"/>
      <c r="W527" s="35"/>
      <c r="X527" s="35"/>
      <c r="Y527" s="35"/>
      <c r="Z527" s="35"/>
      <c r="AA527" s="35"/>
      <c r="AB527" s="35"/>
      <c r="AC527" s="35"/>
      <c r="AD527" s="35"/>
      <c r="AE527" s="35"/>
      <c r="AR527" s="185" t="s">
        <v>489</v>
      </c>
      <c r="AT527" s="185" t="s">
        <v>130</v>
      </c>
      <c r="AU527" s="185" t="s">
        <v>79</v>
      </c>
      <c r="AY527" s="18" t="s">
        <v>127</v>
      </c>
      <c r="BE527" s="186">
        <f>IF(N527="základní",J527,0)</f>
        <v>0</v>
      </c>
      <c r="BF527" s="186">
        <f>IF(N527="snížená",J527,0)</f>
        <v>0</v>
      </c>
      <c r="BG527" s="186">
        <f>IF(N527="zákl. přenesená",J527,0)</f>
        <v>0</v>
      </c>
      <c r="BH527" s="186">
        <f>IF(N527="sníž. přenesená",J527,0)</f>
        <v>0</v>
      </c>
      <c r="BI527" s="186">
        <f>IF(N527="nulová",J527,0)</f>
        <v>0</v>
      </c>
      <c r="BJ527" s="18" t="s">
        <v>79</v>
      </c>
      <c r="BK527" s="186">
        <f>ROUND(I527*H527,2)</f>
        <v>0</v>
      </c>
      <c r="BL527" s="18" t="s">
        <v>489</v>
      </c>
      <c r="BM527" s="185" t="s">
        <v>698</v>
      </c>
    </row>
    <row r="528" spans="1:65" s="2" customFormat="1" ht="68.25">
      <c r="A528" s="35"/>
      <c r="B528" s="36"/>
      <c r="C528" s="37"/>
      <c r="D528" s="187" t="s">
        <v>137</v>
      </c>
      <c r="E528" s="37"/>
      <c r="F528" s="188" t="s">
        <v>699</v>
      </c>
      <c r="G528" s="37"/>
      <c r="H528" s="37"/>
      <c r="I528" s="189"/>
      <c r="J528" s="37"/>
      <c r="K528" s="37"/>
      <c r="L528" s="40"/>
      <c r="M528" s="190"/>
      <c r="N528" s="191"/>
      <c r="O528" s="65"/>
      <c r="P528" s="65"/>
      <c r="Q528" s="65"/>
      <c r="R528" s="65"/>
      <c r="S528" s="65"/>
      <c r="T528" s="66"/>
      <c r="U528" s="35"/>
      <c r="V528" s="35"/>
      <c r="W528" s="35"/>
      <c r="X528" s="35"/>
      <c r="Y528" s="35"/>
      <c r="Z528" s="35"/>
      <c r="AA528" s="35"/>
      <c r="AB528" s="35"/>
      <c r="AC528" s="35"/>
      <c r="AD528" s="35"/>
      <c r="AE528" s="35"/>
      <c r="AT528" s="18" t="s">
        <v>137</v>
      </c>
      <c r="AU528" s="18" t="s">
        <v>79</v>
      </c>
    </row>
    <row r="529" spans="1:65" s="2" customFormat="1" ht="68.25">
      <c r="A529" s="35"/>
      <c r="B529" s="36"/>
      <c r="C529" s="37"/>
      <c r="D529" s="187" t="s">
        <v>139</v>
      </c>
      <c r="E529" s="37"/>
      <c r="F529" s="192" t="s">
        <v>620</v>
      </c>
      <c r="G529" s="37"/>
      <c r="H529" s="37"/>
      <c r="I529" s="189"/>
      <c r="J529" s="37"/>
      <c r="K529" s="37"/>
      <c r="L529" s="40"/>
      <c r="M529" s="190"/>
      <c r="N529" s="191"/>
      <c r="O529" s="65"/>
      <c r="P529" s="65"/>
      <c r="Q529" s="65"/>
      <c r="R529" s="65"/>
      <c r="S529" s="65"/>
      <c r="T529" s="66"/>
      <c r="U529" s="35"/>
      <c r="V529" s="35"/>
      <c r="W529" s="35"/>
      <c r="X529" s="35"/>
      <c r="Y529" s="35"/>
      <c r="Z529" s="35"/>
      <c r="AA529" s="35"/>
      <c r="AB529" s="35"/>
      <c r="AC529" s="35"/>
      <c r="AD529" s="35"/>
      <c r="AE529" s="35"/>
      <c r="AT529" s="18" t="s">
        <v>139</v>
      </c>
      <c r="AU529" s="18" t="s">
        <v>79</v>
      </c>
    </row>
    <row r="530" spans="1:65" s="2" customFormat="1" ht="29.25">
      <c r="A530" s="35"/>
      <c r="B530" s="36"/>
      <c r="C530" s="37"/>
      <c r="D530" s="187" t="s">
        <v>141</v>
      </c>
      <c r="E530" s="37"/>
      <c r="F530" s="192" t="s">
        <v>700</v>
      </c>
      <c r="G530" s="37"/>
      <c r="H530" s="37"/>
      <c r="I530" s="189"/>
      <c r="J530" s="37"/>
      <c r="K530" s="37"/>
      <c r="L530" s="40"/>
      <c r="M530" s="190"/>
      <c r="N530" s="191"/>
      <c r="O530" s="65"/>
      <c r="P530" s="65"/>
      <c r="Q530" s="65"/>
      <c r="R530" s="65"/>
      <c r="S530" s="65"/>
      <c r="T530" s="66"/>
      <c r="U530" s="35"/>
      <c r="V530" s="35"/>
      <c r="W530" s="35"/>
      <c r="X530" s="35"/>
      <c r="Y530" s="35"/>
      <c r="Z530" s="35"/>
      <c r="AA530" s="35"/>
      <c r="AB530" s="35"/>
      <c r="AC530" s="35"/>
      <c r="AD530" s="35"/>
      <c r="AE530" s="35"/>
      <c r="AT530" s="18" t="s">
        <v>141</v>
      </c>
      <c r="AU530" s="18" t="s">
        <v>79</v>
      </c>
    </row>
    <row r="531" spans="1:65" s="14" customFormat="1" ht="11.25">
      <c r="B531" s="204"/>
      <c r="C531" s="205"/>
      <c r="D531" s="187" t="s">
        <v>143</v>
      </c>
      <c r="E531" s="206" t="s">
        <v>19</v>
      </c>
      <c r="F531" s="207" t="s">
        <v>650</v>
      </c>
      <c r="G531" s="205"/>
      <c r="H531" s="206" t="s">
        <v>19</v>
      </c>
      <c r="I531" s="208"/>
      <c r="J531" s="205"/>
      <c r="K531" s="205"/>
      <c r="L531" s="209"/>
      <c r="M531" s="210"/>
      <c r="N531" s="211"/>
      <c r="O531" s="211"/>
      <c r="P531" s="211"/>
      <c r="Q531" s="211"/>
      <c r="R531" s="211"/>
      <c r="S531" s="211"/>
      <c r="T531" s="212"/>
      <c r="AT531" s="213" t="s">
        <v>143</v>
      </c>
      <c r="AU531" s="213" t="s">
        <v>79</v>
      </c>
      <c r="AV531" s="14" t="s">
        <v>79</v>
      </c>
      <c r="AW531" s="14" t="s">
        <v>33</v>
      </c>
      <c r="AX531" s="14" t="s">
        <v>71</v>
      </c>
      <c r="AY531" s="213" t="s">
        <v>127</v>
      </c>
    </row>
    <row r="532" spans="1:65" s="13" customFormat="1" ht="11.25">
      <c r="B532" s="193"/>
      <c r="C532" s="194"/>
      <c r="D532" s="187" t="s">
        <v>143</v>
      </c>
      <c r="E532" s="195" t="s">
        <v>19</v>
      </c>
      <c r="F532" s="196" t="s">
        <v>651</v>
      </c>
      <c r="G532" s="194"/>
      <c r="H532" s="197">
        <v>14.163</v>
      </c>
      <c r="I532" s="198"/>
      <c r="J532" s="194"/>
      <c r="K532" s="194"/>
      <c r="L532" s="199"/>
      <c r="M532" s="200"/>
      <c r="N532" s="201"/>
      <c r="O532" s="201"/>
      <c r="P532" s="201"/>
      <c r="Q532" s="201"/>
      <c r="R532" s="201"/>
      <c r="S532" s="201"/>
      <c r="T532" s="202"/>
      <c r="AT532" s="203" t="s">
        <v>143</v>
      </c>
      <c r="AU532" s="203" t="s">
        <v>79</v>
      </c>
      <c r="AV532" s="13" t="s">
        <v>81</v>
      </c>
      <c r="AW532" s="13" t="s">
        <v>33</v>
      </c>
      <c r="AX532" s="13" t="s">
        <v>79</v>
      </c>
      <c r="AY532" s="203" t="s">
        <v>127</v>
      </c>
    </row>
    <row r="533" spans="1:65" s="2" customFormat="1" ht="16.5" customHeight="1">
      <c r="A533" s="35"/>
      <c r="B533" s="36"/>
      <c r="C533" s="174" t="s">
        <v>701</v>
      </c>
      <c r="D533" s="174" t="s">
        <v>130</v>
      </c>
      <c r="E533" s="175" t="s">
        <v>702</v>
      </c>
      <c r="F533" s="176" t="s">
        <v>703</v>
      </c>
      <c r="G533" s="177" t="s">
        <v>147</v>
      </c>
      <c r="H533" s="178">
        <v>1790.8</v>
      </c>
      <c r="I533" s="179"/>
      <c r="J533" s="180">
        <f>ROUND(I533*H533,2)</f>
        <v>0</v>
      </c>
      <c r="K533" s="176" t="s">
        <v>134</v>
      </c>
      <c r="L533" s="40"/>
      <c r="M533" s="181" t="s">
        <v>19</v>
      </c>
      <c r="N533" s="182" t="s">
        <v>42</v>
      </c>
      <c r="O533" s="65"/>
      <c r="P533" s="183">
        <f>O533*H533</f>
        <v>0</v>
      </c>
      <c r="Q533" s="183">
        <v>0</v>
      </c>
      <c r="R533" s="183">
        <f>Q533*H533</f>
        <v>0</v>
      </c>
      <c r="S533" s="183">
        <v>0</v>
      </c>
      <c r="T533" s="184">
        <f>S533*H533</f>
        <v>0</v>
      </c>
      <c r="U533" s="35"/>
      <c r="V533" s="35"/>
      <c r="W533" s="35"/>
      <c r="X533" s="35"/>
      <c r="Y533" s="35"/>
      <c r="Z533" s="35"/>
      <c r="AA533" s="35"/>
      <c r="AB533" s="35"/>
      <c r="AC533" s="35"/>
      <c r="AD533" s="35"/>
      <c r="AE533" s="35"/>
      <c r="AR533" s="185" t="s">
        <v>489</v>
      </c>
      <c r="AT533" s="185" t="s">
        <v>130</v>
      </c>
      <c r="AU533" s="185" t="s">
        <v>79</v>
      </c>
      <c r="AY533" s="18" t="s">
        <v>127</v>
      </c>
      <c r="BE533" s="186">
        <f>IF(N533="základní",J533,0)</f>
        <v>0</v>
      </c>
      <c r="BF533" s="186">
        <f>IF(N533="snížená",J533,0)</f>
        <v>0</v>
      </c>
      <c r="BG533" s="186">
        <f>IF(N533="zákl. přenesená",J533,0)</f>
        <v>0</v>
      </c>
      <c r="BH533" s="186">
        <f>IF(N533="sníž. přenesená",J533,0)</f>
        <v>0</v>
      </c>
      <c r="BI533" s="186">
        <f>IF(N533="nulová",J533,0)</f>
        <v>0</v>
      </c>
      <c r="BJ533" s="18" t="s">
        <v>79</v>
      </c>
      <c r="BK533" s="186">
        <f>ROUND(I533*H533,2)</f>
        <v>0</v>
      </c>
      <c r="BL533" s="18" t="s">
        <v>489</v>
      </c>
      <c r="BM533" s="185" t="s">
        <v>704</v>
      </c>
    </row>
    <row r="534" spans="1:65" s="2" customFormat="1" ht="29.25">
      <c r="A534" s="35"/>
      <c r="B534" s="36"/>
      <c r="C534" s="37"/>
      <c r="D534" s="187" t="s">
        <v>137</v>
      </c>
      <c r="E534" s="37"/>
      <c r="F534" s="188" t="s">
        <v>705</v>
      </c>
      <c r="G534" s="37"/>
      <c r="H534" s="37"/>
      <c r="I534" s="189"/>
      <c r="J534" s="37"/>
      <c r="K534" s="37"/>
      <c r="L534" s="40"/>
      <c r="M534" s="190"/>
      <c r="N534" s="191"/>
      <c r="O534" s="65"/>
      <c r="P534" s="65"/>
      <c r="Q534" s="65"/>
      <c r="R534" s="65"/>
      <c r="S534" s="65"/>
      <c r="T534" s="66"/>
      <c r="U534" s="35"/>
      <c r="V534" s="35"/>
      <c r="W534" s="35"/>
      <c r="X534" s="35"/>
      <c r="Y534" s="35"/>
      <c r="Z534" s="35"/>
      <c r="AA534" s="35"/>
      <c r="AB534" s="35"/>
      <c r="AC534" s="35"/>
      <c r="AD534" s="35"/>
      <c r="AE534" s="35"/>
      <c r="AT534" s="18" t="s">
        <v>137</v>
      </c>
      <c r="AU534" s="18" t="s">
        <v>79</v>
      </c>
    </row>
    <row r="535" spans="1:65" s="2" customFormat="1" ht="39">
      <c r="A535" s="35"/>
      <c r="B535" s="36"/>
      <c r="C535" s="37"/>
      <c r="D535" s="187" t="s">
        <v>139</v>
      </c>
      <c r="E535" s="37"/>
      <c r="F535" s="192" t="s">
        <v>661</v>
      </c>
      <c r="G535" s="37"/>
      <c r="H535" s="37"/>
      <c r="I535" s="189"/>
      <c r="J535" s="37"/>
      <c r="K535" s="37"/>
      <c r="L535" s="40"/>
      <c r="M535" s="190"/>
      <c r="N535" s="191"/>
      <c r="O535" s="65"/>
      <c r="P535" s="65"/>
      <c r="Q535" s="65"/>
      <c r="R535" s="65"/>
      <c r="S535" s="65"/>
      <c r="T535" s="66"/>
      <c r="U535" s="35"/>
      <c r="V535" s="35"/>
      <c r="W535" s="35"/>
      <c r="X535" s="35"/>
      <c r="Y535" s="35"/>
      <c r="Z535" s="35"/>
      <c r="AA535" s="35"/>
      <c r="AB535" s="35"/>
      <c r="AC535" s="35"/>
      <c r="AD535" s="35"/>
      <c r="AE535" s="35"/>
      <c r="AT535" s="18" t="s">
        <v>139</v>
      </c>
      <c r="AU535" s="18" t="s">
        <v>79</v>
      </c>
    </row>
    <row r="536" spans="1:65" s="2" customFormat="1" ht="19.5">
      <c r="A536" s="35"/>
      <c r="B536" s="36"/>
      <c r="C536" s="37"/>
      <c r="D536" s="187" t="s">
        <v>141</v>
      </c>
      <c r="E536" s="37"/>
      <c r="F536" s="192" t="s">
        <v>706</v>
      </c>
      <c r="G536" s="37"/>
      <c r="H536" s="37"/>
      <c r="I536" s="189"/>
      <c r="J536" s="37"/>
      <c r="K536" s="37"/>
      <c r="L536" s="40"/>
      <c r="M536" s="190"/>
      <c r="N536" s="191"/>
      <c r="O536" s="65"/>
      <c r="P536" s="65"/>
      <c r="Q536" s="65"/>
      <c r="R536" s="65"/>
      <c r="S536" s="65"/>
      <c r="T536" s="66"/>
      <c r="U536" s="35"/>
      <c r="V536" s="35"/>
      <c r="W536" s="35"/>
      <c r="X536" s="35"/>
      <c r="Y536" s="35"/>
      <c r="Z536" s="35"/>
      <c r="AA536" s="35"/>
      <c r="AB536" s="35"/>
      <c r="AC536" s="35"/>
      <c r="AD536" s="35"/>
      <c r="AE536" s="35"/>
      <c r="AT536" s="18" t="s">
        <v>141</v>
      </c>
      <c r="AU536" s="18" t="s">
        <v>79</v>
      </c>
    </row>
    <row r="537" spans="1:65" s="14" customFormat="1" ht="11.25">
      <c r="B537" s="204"/>
      <c r="C537" s="205"/>
      <c r="D537" s="187" t="s">
        <v>143</v>
      </c>
      <c r="E537" s="206" t="s">
        <v>19</v>
      </c>
      <c r="F537" s="207" t="s">
        <v>707</v>
      </c>
      <c r="G537" s="205"/>
      <c r="H537" s="206" t="s">
        <v>19</v>
      </c>
      <c r="I537" s="208"/>
      <c r="J537" s="205"/>
      <c r="K537" s="205"/>
      <c r="L537" s="209"/>
      <c r="M537" s="210"/>
      <c r="N537" s="211"/>
      <c r="O537" s="211"/>
      <c r="P537" s="211"/>
      <c r="Q537" s="211"/>
      <c r="R537" s="211"/>
      <c r="S537" s="211"/>
      <c r="T537" s="212"/>
      <c r="AT537" s="213" t="s">
        <v>143</v>
      </c>
      <c r="AU537" s="213" t="s">
        <v>79</v>
      </c>
      <c r="AV537" s="14" t="s">
        <v>79</v>
      </c>
      <c r="AW537" s="14" t="s">
        <v>33</v>
      </c>
      <c r="AX537" s="14" t="s">
        <v>71</v>
      </c>
      <c r="AY537" s="213" t="s">
        <v>127</v>
      </c>
    </row>
    <row r="538" spans="1:65" s="13" customFormat="1" ht="11.25">
      <c r="B538" s="193"/>
      <c r="C538" s="194"/>
      <c r="D538" s="187" t="s">
        <v>143</v>
      </c>
      <c r="E538" s="195" t="s">
        <v>19</v>
      </c>
      <c r="F538" s="196" t="s">
        <v>708</v>
      </c>
      <c r="G538" s="194"/>
      <c r="H538" s="197">
        <v>1790.8</v>
      </c>
      <c r="I538" s="198"/>
      <c r="J538" s="194"/>
      <c r="K538" s="194"/>
      <c r="L538" s="199"/>
      <c r="M538" s="200"/>
      <c r="N538" s="201"/>
      <c r="O538" s="201"/>
      <c r="P538" s="201"/>
      <c r="Q538" s="201"/>
      <c r="R538" s="201"/>
      <c r="S538" s="201"/>
      <c r="T538" s="202"/>
      <c r="AT538" s="203" t="s">
        <v>143</v>
      </c>
      <c r="AU538" s="203" t="s">
        <v>79</v>
      </c>
      <c r="AV538" s="13" t="s">
        <v>81</v>
      </c>
      <c r="AW538" s="13" t="s">
        <v>33</v>
      </c>
      <c r="AX538" s="13" t="s">
        <v>79</v>
      </c>
      <c r="AY538" s="203" t="s">
        <v>127</v>
      </c>
    </row>
    <row r="539" spans="1:65" s="2" customFormat="1" ht="33" customHeight="1">
      <c r="A539" s="35"/>
      <c r="B539" s="36"/>
      <c r="C539" s="174" t="s">
        <v>709</v>
      </c>
      <c r="D539" s="174" t="s">
        <v>130</v>
      </c>
      <c r="E539" s="175" t="s">
        <v>710</v>
      </c>
      <c r="F539" s="176" t="s">
        <v>711</v>
      </c>
      <c r="G539" s="177" t="s">
        <v>147</v>
      </c>
      <c r="H539" s="178">
        <v>5742.3630000000003</v>
      </c>
      <c r="I539" s="179"/>
      <c r="J539" s="180">
        <f>ROUND(I539*H539,2)</f>
        <v>0</v>
      </c>
      <c r="K539" s="176" t="s">
        <v>134</v>
      </c>
      <c r="L539" s="40"/>
      <c r="M539" s="181" t="s">
        <v>19</v>
      </c>
      <c r="N539" s="182" t="s">
        <v>42</v>
      </c>
      <c r="O539" s="65"/>
      <c r="P539" s="183">
        <f>O539*H539</f>
        <v>0</v>
      </c>
      <c r="Q539" s="183">
        <v>0</v>
      </c>
      <c r="R539" s="183">
        <f>Q539*H539</f>
        <v>0</v>
      </c>
      <c r="S539" s="183">
        <v>0</v>
      </c>
      <c r="T539" s="184">
        <f>S539*H539</f>
        <v>0</v>
      </c>
      <c r="U539" s="35"/>
      <c r="V539" s="35"/>
      <c r="W539" s="35"/>
      <c r="X539" s="35"/>
      <c r="Y539" s="35"/>
      <c r="Z539" s="35"/>
      <c r="AA539" s="35"/>
      <c r="AB539" s="35"/>
      <c r="AC539" s="35"/>
      <c r="AD539" s="35"/>
      <c r="AE539" s="35"/>
      <c r="AR539" s="185" t="s">
        <v>489</v>
      </c>
      <c r="AT539" s="185" t="s">
        <v>130</v>
      </c>
      <c r="AU539" s="185" t="s">
        <v>79</v>
      </c>
      <c r="AY539" s="18" t="s">
        <v>127</v>
      </c>
      <c r="BE539" s="186">
        <f>IF(N539="základní",J539,0)</f>
        <v>0</v>
      </c>
      <c r="BF539" s="186">
        <f>IF(N539="snížená",J539,0)</f>
        <v>0</v>
      </c>
      <c r="BG539" s="186">
        <f>IF(N539="zákl. přenesená",J539,0)</f>
        <v>0</v>
      </c>
      <c r="BH539" s="186">
        <f>IF(N539="sníž. přenesená",J539,0)</f>
        <v>0</v>
      </c>
      <c r="BI539" s="186">
        <f>IF(N539="nulová",J539,0)</f>
        <v>0</v>
      </c>
      <c r="BJ539" s="18" t="s">
        <v>79</v>
      </c>
      <c r="BK539" s="186">
        <f>ROUND(I539*H539,2)</f>
        <v>0</v>
      </c>
      <c r="BL539" s="18" t="s">
        <v>489</v>
      </c>
      <c r="BM539" s="185" t="s">
        <v>712</v>
      </c>
    </row>
    <row r="540" spans="1:65" s="2" customFormat="1" ht="68.25">
      <c r="A540" s="35"/>
      <c r="B540" s="36"/>
      <c r="C540" s="37"/>
      <c r="D540" s="187" t="s">
        <v>137</v>
      </c>
      <c r="E540" s="37"/>
      <c r="F540" s="188" t="s">
        <v>713</v>
      </c>
      <c r="G540" s="37"/>
      <c r="H540" s="37"/>
      <c r="I540" s="189"/>
      <c r="J540" s="37"/>
      <c r="K540" s="37"/>
      <c r="L540" s="40"/>
      <c r="M540" s="190"/>
      <c r="N540" s="191"/>
      <c r="O540" s="65"/>
      <c r="P540" s="65"/>
      <c r="Q540" s="65"/>
      <c r="R540" s="65"/>
      <c r="S540" s="65"/>
      <c r="T540" s="66"/>
      <c r="U540" s="35"/>
      <c r="V540" s="35"/>
      <c r="W540" s="35"/>
      <c r="X540" s="35"/>
      <c r="Y540" s="35"/>
      <c r="Z540" s="35"/>
      <c r="AA540" s="35"/>
      <c r="AB540" s="35"/>
      <c r="AC540" s="35"/>
      <c r="AD540" s="35"/>
      <c r="AE540" s="35"/>
      <c r="AT540" s="18" t="s">
        <v>137</v>
      </c>
      <c r="AU540" s="18" t="s">
        <v>79</v>
      </c>
    </row>
    <row r="541" spans="1:65" s="2" customFormat="1" ht="68.25">
      <c r="A541" s="35"/>
      <c r="B541" s="36"/>
      <c r="C541" s="37"/>
      <c r="D541" s="187" t="s">
        <v>139</v>
      </c>
      <c r="E541" s="37"/>
      <c r="F541" s="192" t="s">
        <v>620</v>
      </c>
      <c r="G541" s="37"/>
      <c r="H541" s="37"/>
      <c r="I541" s="189"/>
      <c r="J541" s="37"/>
      <c r="K541" s="37"/>
      <c r="L541" s="40"/>
      <c r="M541" s="190"/>
      <c r="N541" s="191"/>
      <c r="O541" s="65"/>
      <c r="P541" s="65"/>
      <c r="Q541" s="65"/>
      <c r="R541" s="65"/>
      <c r="S541" s="65"/>
      <c r="T541" s="66"/>
      <c r="U541" s="35"/>
      <c r="V541" s="35"/>
      <c r="W541" s="35"/>
      <c r="X541" s="35"/>
      <c r="Y541" s="35"/>
      <c r="Z541" s="35"/>
      <c r="AA541" s="35"/>
      <c r="AB541" s="35"/>
      <c r="AC541" s="35"/>
      <c r="AD541" s="35"/>
      <c r="AE541" s="35"/>
      <c r="AT541" s="18" t="s">
        <v>139</v>
      </c>
      <c r="AU541" s="18" t="s">
        <v>79</v>
      </c>
    </row>
    <row r="542" spans="1:65" s="2" customFormat="1" ht="29.25">
      <c r="A542" s="35"/>
      <c r="B542" s="36"/>
      <c r="C542" s="37"/>
      <c r="D542" s="187" t="s">
        <v>141</v>
      </c>
      <c r="E542" s="37"/>
      <c r="F542" s="192" t="s">
        <v>714</v>
      </c>
      <c r="G542" s="37"/>
      <c r="H542" s="37"/>
      <c r="I542" s="189"/>
      <c r="J542" s="37"/>
      <c r="K542" s="37"/>
      <c r="L542" s="40"/>
      <c r="M542" s="190"/>
      <c r="N542" s="191"/>
      <c r="O542" s="65"/>
      <c r="P542" s="65"/>
      <c r="Q542" s="65"/>
      <c r="R542" s="65"/>
      <c r="S542" s="65"/>
      <c r="T542" s="66"/>
      <c r="U542" s="35"/>
      <c r="V542" s="35"/>
      <c r="W542" s="35"/>
      <c r="X542" s="35"/>
      <c r="Y542" s="35"/>
      <c r="Z542" s="35"/>
      <c r="AA542" s="35"/>
      <c r="AB542" s="35"/>
      <c r="AC542" s="35"/>
      <c r="AD542" s="35"/>
      <c r="AE542" s="35"/>
      <c r="AT542" s="18" t="s">
        <v>141</v>
      </c>
      <c r="AU542" s="18" t="s">
        <v>79</v>
      </c>
    </row>
    <row r="543" spans="1:65" s="14" customFormat="1" ht="11.25">
      <c r="B543" s="204"/>
      <c r="C543" s="205"/>
      <c r="D543" s="187" t="s">
        <v>143</v>
      </c>
      <c r="E543" s="206" t="s">
        <v>19</v>
      </c>
      <c r="F543" s="207" t="s">
        <v>707</v>
      </c>
      <c r="G543" s="205"/>
      <c r="H543" s="206" t="s">
        <v>19</v>
      </c>
      <c r="I543" s="208"/>
      <c r="J543" s="205"/>
      <c r="K543" s="205"/>
      <c r="L543" s="209"/>
      <c r="M543" s="210"/>
      <c r="N543" s="211"/>
      <c r="O543" s="211"/>
      <c r="P543" s="211"/>
      <c r="Q543" s="211"/>
      <c r="R543" s="211"/>
      <c r="S543" s="211"/>
      <c r="T543" s="212"/>
      <c r="AT543" s="213" t="s">
        <v>143</v>
      </c>
      <c r="AU543" s="213" t="s">
        <v>79</v>
      </c>
      <c r="AV543" s="14" t="s">
        <v>79</v>
      </c>
      <c r="AW543" s="14" t="s">
        <v>33</v>
      </c>
      <c r="AX543" s="14" t="s">
        <v>71</v>
      </c>
      <c r="AY543" s="213" t="s">
        <v>127</v>
      </c>
    </row>
    <row r="544" spans="1:65" s="13" customFormat="1" ht="11.25">
      <c r="B544" s="193"/>
      <c r="C544" s="194"/>
      <c r="D544" s="187" t="s">
        <v>143</v>
      </c>
      <c r="E544" s="195" t="s">
        <v>19</v>
      </c>
      <c r="F544" s="196" t="s">
        <v>708</v>
      </c>
      <c r="G544" s="194"/>
      <c r="H544" s="197">
        <v>1790.8</v>
      </c>
      <c r="I544" s="198"/>
      <c r="J544" s="194"/>
      <c r="K544" s="194"/>
      <c r="L544" s="199"/>
      <c r="M544" s="200"/>
      <c r="N544" s="201"/>
      <c r="O544" s="201"/>
      <c r="P544" s="201"/>
      <c r="Q544" s="201"/>
      <c r="R544" s="201"/>
      <c r="S544" s="201"/>
      <c r="T544" s="202"/>
      <c r="AT544" s="203" t="s">
        <v>143</v>
      </c>
      <c r="AU544" s="203" t="s">
        <v>79</v>
      </c>
      <c r="AV544" s="13" t="s">
        <v>81</v>
      </c>
      <c r="AW544" s="13" t="s">
        <v>33</v>
      </c>
      <c r="AX544" s="13" t="s">
        <v>71</v>
      </c>
      <c r="AY544" s="203" t="s">
        <v>127</v>
      </c>
    </row>
    <row r="545" spans="1:65" s="14" customFormat="1" ht="11.25">
      <c r="B545" s="204"/>
      <c r="C545" s="205"/>
      <c r="D545" s="187" t="s">
        <v>143</v>
      </c>
      <c r="E545" s="206" t="s">
        <v>19</v>
      </c>
      <c r="F545" s="207" t="s">
        <v>715</v>
      </c>
      <c r="G545" s="205"/>
      <c r="H545" s="206" t="s">
        <v>19</v>
      </c>
      <c r="I545" s="208"/>
      <c r="J545" s="205"/>
      <c r="K545" s="205"/>
      <c r="L545" s="209"/>
      <c r="M545" s="210"/>
      <c r="N545" s="211"/>
      <c r="O545" s="211"/>
      <c r="P545" s="211"/>
      <c r="Q545" s="211"/>
      <c r="R545" s="211"/>
      <c r="S545" s="211"/>
      <c r="T545" s="212"/>
      <c r="AT545" s="213" t="s">
        <v>143</v>
      </c>
      <c r="AU545" s="213" t="s">
        <v>79</v>
      </c>
      <c r="AV545" s="14" t="s">
        <v>79</v>
      </c>
      <c r="AW545" s="14" t="s">
        <v>33</v>
      </c>
      <c r="AX545" s="14" t="s">
        <v>71</v>
      </c>
      <c r="AY545" s="213" t="s">
        <v>127</v>
      </c>
    </row>
    <row r="546" spans="1:65" s="13" customFormat="1" ht="11.25">
      <c r="B546" s="193"/>
      <c r="C546" s="194"/>
      <c r="D546" s="187" t="s">
        <v>143</v>
      </c>
      <c r="E546" s="195" t="s">
        <v>19</v>
      </c>
      <c r="F546" s="196" t="s">
        <v>232</v>
      </c>
      <c r="G546" s="194"/>
      <c r="H546" s="197">
        <v>3851.4409999999998</v>
      </c>
      <c r="I546" s="198"/>
      <c r="J546" s="194"/>
      <c r="K546" s="194"/>
      <c r="L546" s="199"/>
      <c r="M546" s="200"/>
      <c r="N546" s="201"/>
      <c r="O546" s="201"/>
      <c r="P546" s="201"/>
      <c r="Q546" s="201"/>
      <c r="R546" s="201"/>
      <c r="S546" s="201"/>
      <c r="T546" s="202"/>
      <c r="AT546" s="203" t="s">
        <v>143</v>
      </c>
      <c r="AU546" s="203" t="s">
        <v>79</v>
      </c>
      <c r="AV546" s="13" t="s">
        <v>81</v>
      </c>
      <c r="AW546" s="13" t="s">
        <v>33</v>
      </c>
      <c r="AX546" s="13" t="s">
        <v>71</v>
      </c>
      <c r="AY546" s="203" t="s">
        <v>127</v>
      </c>
    </row>
    <row r="547" spans="1:65" s="14" customFormat="1" ht="11.25">
      <c r="B547" s="204"/>
      <c r="C547" s="205"/>
      <c r="D547" s="187" t="s">
        <v>143</v>
      </c>
      <c r="E547" s="206" t="s">
        <v>19</v>
      </c>
      <c r="F547" s="207" t="s">
        <v>202</v>
      </c>
      <c r="G547" s="205"/>
      <c r="H547" s="206" t="s">
        <v>19</v>
      </c>
      <c r="I547" s="208"/>
      <c r="J547" s="205"/>
      <c r="K547" s="205"/>
      <c r="L547" s="209"/>
      <c r="M547" s="210"/>
      <c r="N547" s="211"/>
      <c r="O547" s="211"/>
      <c r="P547" s="211"/>
      <c r="Q547" s="211"/>
      <c r="R547" s="211"/>
      <c r="S547" s="211"/>
      <c r="T547" s="212"/>
      <c r="AT547" s="213" t="s">
        <v>143</v>
      </c>
      <c r="AU547" s="213" t="s">
        <v>79</v>
      </c>
      <c r="AV547" s="14" t="s">
        <v>79</v>
      </c>
      <c r="AW547" s="14" t="s">
        <v>33</v>
      </c>
      <c r="AX547" s="14" t="s">
        <v>71</v>
      </c>
      <c r="AY547" s="213" t="s">
        <v>127</v>
      </c>
    </row>
    <row r="548" spans="1:65" s="13" customFormat="1" ht="11.25">
      <c r="B548" s="193"/>
      <c r="C548" s="194"/>
      <c r="D548" s="187" t="s">
        <v>143</v>
      </c>
      <c r="E548" s="195" t="s">
        <v>19</v>
      </c>
      <c r="F548" s="196" t="s">
        <v>265</v>
      </c>
      <c r="G548" s="194"/>
      <c r="H548" s="197">
        <v>100.122</v>
      </c>
      <c r="I548" s="198"/>
      <c r="J548" s="194"/>
      <c r="K548" s="194"/>
      <c r="L548" s="199"/>
      <c r="M548" s="200"/>
      <c r="N548" s="201"/>
      <c r="O548" s="201"/>
      <c r="P548" s="201"/>
      <c r="Q548" s="201"/>
      <c r="R548" s="201"/>
      <c r="S548" s="201"/>
      <c r="T548" s="202"/>
      <c r="AT548" s="203" t="s">
        <v>143</v>
      </c>
      <c r="AU548" s="203" t="s">
        <v>79</v>
      </c>
      <c r="AV548" s="13" t="s">
        <v>81</v>
      </c>
      <c r="AW548" s="13" t="s">
        <v>33</v>
      </c>
      <c r="AX548" s="13" t="s">
        <v>71</v>
      </c>
      <c r="AY548" s="203" t="s">
        <v>127</v>
      </c>
    </row>
    <row r="549" spans="1:65" s="15" customFormat="1" ht="11.25">
      <c r="B549" s="214"/>
      <c r="C549" s="215"/>
      <c r="D549" s="187" t="s">
        <v>143</v>
      </c>
      <c r="E549" s="216" t="s">
        <v>19</v>
      </c>
      <c r="F549" s="217" t="s">
        <v>160</v>
      </c>
      <c r="G549" s="215"/>
      <c r="H549" s="218">
        <v>5742.3630000000003</v>
      </c>
      <c r="I549" s="219"/>
      <c r="J549" s="215"/>
      <c r="K549" s="215"/>
      <c r="L549" s="220"/>
      <c r="M549" s="221"/>
      <c r="N549" s="222"/>
      <c r="O549" s="222"/>
      <c r="P549" s="222"/>
      <c r="Q549" s="222"/>
      <c r="R549" s="222"/>
      <c r="S549" s="222"/>
      <c r="T549" s="223"/>
      <c r="AT549" s="224" t="s">
        <v>143</v>
      </c>
      <c r="AU549" s="224" t="s">
        <v>79</v>
      </c>
      <c r="AV549" s="15" t="s">
        <v>135</v>
      </c>
      <c r="AW549" s="15" t="s">
        <v>33</v>
      </c>
      <c r="AX549" s="15" t="s">
        <v>79</v>
      </c>
      <c r="AY549" s="224" t="s">
        <v>127</v>
      </c>
    </row>
    <row r="550" spans="1:65" s="2" customFormat="1" ht="16.5" customHeight="1">
      <c r="A550" s="35"/>
      <c r="B550" s="36"/>
      <c r="C550" s="174" t="s">
        <v>716</v>
      </c>
      <c r="D550" s="174" t="s">
        <v>130</v>
      </c>
      <c r="E550" s="175" t="s">
        <v>717</v>
      </c>
      <c r="F550" s="176" t="s">
        <v>718</v>
      </c>
      <c r="G550" s="177" t="s">
        <v>147</v>
      </c>
      <c r="H550" s="178">
        <v>152.625</v>
      </c>
      <c r="I550" s="179"/>
      <c r="J550" s="180">
        <f>ROUND(I550*H550,2)</f>
        <v>0</v>
      </c>
      <c r="K550" s="176" t="s">
        <v>134</v>
      </c>
      <c r="L550" s="40"/>
      <c r="M550" s="181" t="s">
        <v>19</v>
      </c>
      <c r="N550" s="182" t="s">
        <v>42</v>
      </c>
      <c r="O550" s="65"/>
      <c r="P550" s="183">
        <f>O550*H550</f>
        <v>0</v>
      </c>
      <c r="Q550" s="183">
        <v>0</v>
      </c>
      <c r="R550" s="183">
        <f>Q550*H550</f>
        <v>0</v>
      </c>
      <c r="S550" s="183">
        <v>0</v>
      </c>
      <c r="T550" s="184">
        <f>S550*H550</f>
        <v>0</v>
      </c>
      <c r="U550" s="35"/>
      <c r="V550" s="35"/>
      <c r="W550" s="35"/>
      <c r="X550" s="35"/>
      <c r="Y550" s="35"/>
      <c r="Z550" s="35"/>
      <c r="AA550" s="35"/>
      <c r="AB550" s="35"/>
      <c r="AC550" s="35"/>
      <c r="AD550" s="35"/>
      <c r="AE550" s="35"/>
      <c r="AR550" s="185" t="s">
        <v>489</v>
      </c>
      <c r="AT550" s="185" t="s">
        <v>130</v>
      </c>
      <c r="AU550" s="185" t="s">
        <v>79</v>
      </c>
      <c r="AY550" s="18" t="s">
        <v>127</v>
      </c>
      <c r="BE550" s="186">
        <f>IF(N550="základní",J550,0)</f>
        <v>0</v>
      </c>
      <c r="BF550" s="186">
        <f>IF(N550="snížená",J550,0)</f>
        <v>0</v>
      </c>
      <c r="BG550" s="186">
        <f>IF(N550="zákl. přenesená",J550,0)</f>
        <v>0</v>
      </c>
      <c r="BH550" s="186">
        <f>IF(N550="sníž. přenesená",J550,0)</f>
        <v>0</v>
      </c>
      <c r="BI550" s="186">
        <f>IF(N550="nulová",J550,0)</f>
        <v>0</v>
      </c>
      <c r="BJ550" s="18" t="s">
        <v>79</v>
      </c>
      <c r="BK550" s="186">
        <f>ROUND(I550*H550,2)</f>
        <v>0</v>
      </c>
      <c r="BL550" s="18" t="s">
        <v>489</v>
      </c>
      <c r="BM550" s="185" t="s">
        <v>719</v>
      </c>
    </row>
    <row r="551" spans="1:65" s="2" customFormat="1" ht="29.25">
      <c r="A551" s="35"/>
      <c r="B551" s="36"/>
      <c r="C551" s="37"/>
      <c r="D551" s="187" t="s">
        <v>137</v>
      </c>
      <c r="E551" s="37"/>
      <c r="F551" s="188" t="s">
        <v>720</v>
      </c>
      <c r="G551" s="37"/>
      <c r="H551" s="37"/>
      <c r="I551" s="189"/>
      <c r="J551" s="37"/>
      <c r="K551" s="37"/>
      <c r="L551" s="40"/>
      <c r="M551" s="190"/>
      <c r="N551" s="191"/>
      <c r="O551" s="65"/>
      <c r="P551" s="65"/>
      <c r="Q551" s="65"/>
      <c r="R551" s="65"/>
      <c r="S551" s="65"/>
      <c r="T551" s="66"/>
      <c r="U551" s="35"/>
      <c r="V551" s="35"/>
      <c r="W551" s="35"/>
      <c r="X551" s="35"/>
      <c r="Y551" s="35"/>
      <c r="Z551" s="35"/>
      <c r="AA551" s="35"/>
      <c r="AB551" s="35"/>
      <c r="AC551" s="35"/>
      <c r="AD551" s="35"/>
      <c r="AE551" s="35"/>
      <c r="AT551" s="18" t="s">
        <v>137</v>
      </c>
      <c r="AU551" s="18" t="s">
        <v>79</v>
      </c>
    </row>
    <row r="552" spans="1:65" s="2" customFormat="1" ht="39">
      <c r="A552" s="35"/>
      <c r="B552" s="36"/>
      <c r="C552" s="37"/>
      <c r="D552" s="187" t="s">
        <v>139</v>
      </c>
      <c r="E552" s="37"/>
      <c r="F552" s="192" t="s">
        <v>661</v>
      </c>
      <c r="G552" s="37"/>
      <c r="H552" s="37"/>
      <c r="I552" s="189"/>
      <c r="J552" s="37"/>
      <c r="K552" s="37"/>
      <c r="L552" s="40"/>
      <c r="M552" s="190"/>
      <c r="N552" s="191"/>
      <c r="O552" s="65"/>
      <c r="P552" s="65"/>
      <c r="Q552" s="65"/>
      <c r="R552" s="65"/>
      <c r="S552" s="65"/>
      <c r="T552" s="66"/>
      <c r="U552" s="35"/>
      <c r="V552" s="35"/>
      <c r="W552" s="35"/>
      <c r="X552" s="35"/>
      <c r="Y552" s="35"/>
      <c r="Z552" s="35"/>
      <c r="AA552" s="35"/>
      <c r="AB552" s="35"/>
      <c r="AC552" s="35"/>
      <c r="AD552" s="35"/>
      <c r="AE552" s="35"/>
      <c r="AT552" s="18" t="s">
        <v>139</v>
      </c>
      <c r="AU552" s="18" t="s">
        <v>79</v>
      </c>
    </row>
    <row r="553" spans="1:65" s="2" customFormat="1" ht="19.5">
      <c r="A553" s="35"/>
      <c r="B553" s="36"/>
      <c r="C553" s="37"/>
      <c r="D553" s="187" t="s">
        <v>141</v>
      </c>
      <c r="E553" s="37"/>
      <c r="F553" s="192" t="s">
        <v>721</v>
      </c>
      <c r="G553" s="37"/>
      <c r="H553" s="37"/>
      <c r="I553" s="189"/>
      <c r="J553" s="37"/>
      <c r="K553" s="37"/>
      <c r="L553" s="40"/>
      <c r="M553" s="190"/>
      <c r="N553" s="191"/>
      <c r="O553" s="65"/>
      <c r="P553" s="65"/>
      <c r="Q553" s="65"/>
      <c r="R553" s="65"/>
      <c r="S553" s="65"/>
      <c r="T553" s="66"/>
      <c r="U553" s="35"/>
      <c r="V553" s="35"/>
      <c r="W553" s="35"/>
      <c r="X553" s="35"/>
      <c r="Y553" s="35"/>
      <c r="Z553" s="35"/>
      <c r="AA553" s="35"/>
      <c r="AB553" s="35"/>
      <c r="AC553" s="35"/>
      <c r="AD553" s="35"/>
      <c r="AE553" s="35"/>
      <c r="AT553" s="18" t="s">
        <v>141</v>
      </c>
      <c r="AU553" s="18" t="s">
        <v>79</v>
      </c>
    </row>
    <row r="554" spans="1:65" s="14" customFormat="1" ht="11.25">
      <c r="B554" s="204"/>
      <c r="C554" s="205"/>
      <c r="D554" s="187" t="s">
        <v>143</v>
      </c>
      <c r="E554" s="206" t="s">
        <v>19</v>
      </c>
      <c r="F554" s="207" t="s">
        <v>722</v>
      </c>
      <c r="G554" s="205"/>
      <c r="H554" s="206" t="s">
        <v>19</v>
      </c>
      <c r="I554" s="208"/>
      <c r="J554" s="205"/>
      <c r="K554" s="205"/>
      <c r="L554" s="209"/>
      <c r="M554" s="210"/>
      <c r="N554" s="211"/>
      <c r="O554" s="211"/>
      <c r="P554" s="211"/>
      <c r="Q554" s="211"/>
      <c r="R554" s="211"/>
      <c r="S554" s="211"/>
      <c r="T554" s="212"/>
      <c r="AT554" s="213" t="s">
        <v>143</v>
      </c>
      <c r="AU554" s="213" t="s">
        <v>79</v>
      </c>
      <c r="AV554" s="14" t="s">
        <v>79</v>
      </c>
      <c r="AW554" s="14" t="s">
        <v>33</v>
      </c>
      <c r="AX554" s="14" t="s">
        <v>71</v>
      </c>
      <c r="AY554" s="213" t="s">
        <v>127</v>
      </c>
    </row>
    <row r="555" spans="1:65" s="13" customFormat="1" ht="11.25">
      <c r="B555" s="193"/>
      <c r="C555" s="194"/>
      <c r="D555" s="187" t="s">
        <v>143</v>
      </c>
      <c r="E555" s="195" t="s">
        <v>19</v>
      </c>
      <c r="F555" s="196" t="s">
        <v>723</v>
      </c>
      <c r="G555" s="194"/>
      <c r="H555" s="197">
        <v>152.625</v>
      </c>
      <c r="I555" s="198"/>
      <c r="J555" s="194"/>
      <c r="K555" s="194"/>
      <c r="L555" s="199"/>
      <c r="M555" s="200"/>
      <c r="N555" s="201"/>
      <c r="O555" s="201"/>
      <c r="P555" s="201"/>
      <c r="Q555" s="201"/>
      <c r="R555" s="201"/>
      <c r="S555" s="201"/>
      <c r="T555" s="202"/>
      <c r="AT555" s="203" t="s">
        <v>143</v>
      </c>
      <c r="AU555" s="203" t="s">
        <v>79</v>
      </c>
      <c r="AV555" s="13" t="s">
        <v>81</v>
      </c>
      <c r="AW555" s="13" t="s">
        <v>33</v>
      </c>
      <c r="AX555" s="13" t="s">
        <v>79</v>
      </c>
      <c r="AY555" s="203" t="s">
        <v>127</v>
      </c>
    </row>
    <row r="556" spans="1:65" s="2" customFormat="1" ht="33" customHeight="1">
      <c r="A556" s="35"/>
      <c r="B556" s="36"/>
      <c r="C556" s="174" t="s">
        <v>724</v>
      </c>
      <c r="D556" s="174" t="s">
        <v>130</v>
      </c>
      <c r="E556" s="175" t="s">
        <v>725</v>
      </c>
      <c r="F556" s="176" t="s">
        <v>726</v>
      </c>
      <c r="G556" s="177" t="s">
        <v>147</v>
      </c>
      <c r="H556" s="178">
        <v>152.625</v>
      </c>
      <c r="I556" s="179"/>
      <c r="J556" s="180">
        <f>ROUND(I556*H556,2)</f>
        <v>0</v>
      </c>
      <c r="K556" s="176" t="s">
        <v>134</v>
      </c>
      <c r="L556" s="40"/>
      <c r="M556" s="181" t="s">
        <v>19</v>
      </c>
      <c r="N556" s="182" t="s">
        <v>42</v>
      </c>
      <c r="O556" s="65"/>
      <c r="P556" s="183">
        <f>O556*H556</f>
        <v>0</v>
      </c>
      <c r="Q556" s="183">
        <v>0</v>
      </c>
      <c r="R556" s="183">
        <f>Q556*H556</f>
        <v>0</v>
      </c>
      <c r="S556" s="183">
        <v>0</v>
      </c>
      <c r="T556" s="184">
        <f>S556*H556</f>
        <v>0</v>
      </c>
      <c r="U556" s="35"/>
      <c r="V556" s="35"/>
      <c r="W556" s="35"/>
      <c r="X556" s="35"/>
      <c r="Y556" s="35"/>
      <c r="Z556" s="35"/>
      <c r="AA556" s="35"/>
      <c r="AB556" s="35"/>
      <c r="AC556" s="35"/>
      <c r="AD556" s="35"/>
      <c r="AE556" s="35"/>
      <c r="AR556" s="185" t="s">
        <v>489</v>
      </c>
      <c r="AT556" s="185" t="s">
        <v>130</v>
      </c>
      <c r="AU556" s="185" t="s">
        <v>79</v>
      </c>
      <c r="AY556" s="18" t="s">
        <v>127</v>
      </c>
      <c r="BE556" s="186">
        <f>IF(N556="základní",J556,0)</f>
        <v>0</v>
      </c>
      <c r="BF556" s="186">
        <f>IF(N556="snížená",J556,0)</f>
        <v>0</v>
      </c>
      <c r="BG556" s="186">
        <f>IF(N556="zákl. přenesená",J556,0)</f>
        <v>0</v>
      </c>
      <c r="BH556" s="186">
        <f>IF(N556="sníž. přenesená",J556,0)</f>
        <v>0</v>
      </c>
      <c r="BI556" s="186">
        <f>IF(N556="nulová",J556,0)</f>
        <v>0</v>
      </c>
      <c r="BJ556" s="18" t="s">
        <v>79</v>
      </c>
      <c r="BK556" s="186">
        <f>ROUND(I556*H556,2)</f>
        <v>0</v>
      </c>
      <c r="BL556" s="18" t="s">
        <v>489</v>
      </c>
      <c r="BM556" s="185" t="s">
        <v>727</v>
      </c>
    </row>
    <row r="557" spans="1:65" s="2" customFormat="1" ht="68.25">
      <c r="A557" s="35"/>
      <c r="B557" s="36"/>
      <c r="C557" s="37"/>
      <c r="D557" s="187" t="s">
        <v>137</v>
      </c>
      <c r="E557" s="37"/>
      <c r="F557" s="188" t="s">
        <v>728</v>
      </c>
      <c r="G557" s="37"/>
      <c r="H557" s="37"/>
      <c r="I557" s="189"/>
      <c r="J557" s="37"/>
      <c r="K557" s="37"/>
      <c r="L557" s="40"/>
      <c r="M557" s="190"/>
      <c r="N557" s="191"/>
      <c r="O557" s="65"/>
      <c r="P557" s="65"/>
      <c r="Q557" s="65"/>
      <c r="R557" s="65"/>
      <c r="S557" s="65"/>
      <c r="T557" s="66"/>
      <c r="U557" s="35"/>
      <c r="V557" s="35"/>
      <c r="W557" s="35"/>
      <c r="X557" s="35"/>
      <c r="Y557" s="35"/>
      <c r="Z557" s="35"/>
      <c r="AA557" s="35"/>
      <c r="AB557" s="35"/>
      <c r="AC557" s="35"/>
      <c r="AD557" s="35"/>
      <c r="AE557" s="35"/>
      <c r="AT557" s="18" t="s">
        <v>137</v>
      </c>
      <c r="AU557" s="18" t="s">
        <v>79</v>
      </c>
    </row>
    <row r="558" spans="1:65" s="2" customFormat="1" ht="68.25">
      <c r="A558" s="35"/>
      <c r="B558" s="36"/>
      <c r="C558" s="37"/>
      <c r="D558" s="187" t="s">
        <v>139</v>
      </c>
      <c r="E558" s="37"/>
      <c r="F558" s="192" t="s">
        <v>620</v>
      </c>
      <c r="G558" s="37"/>
      <c r="H558" s="37"/>
      <c r="I558" s="189"/>
      <c r="J558" s="37"/>
      <c r="K558" s="37"/>
      <c r="L558" s="40"/>
      <c r="M558" s="190"/>
      <c r="N558" s="191"/>
      <c r="O558" s="65"/>
      <c r="P558" s="65"/>
      <c r="Q558" s="65"/>
      <c r="R558" s="65"/>
      <c r="S558" s="65"/>
      <c r="T558" s="66"/>
      <c r="U558" s="35"/>
      <c r="V558" s="35"/>
      <c r="W558" s="35"/>
      <c r="X558" s="35"/>
      <c r="Y558" s="35"/>
      <c r="Z558" s="35"/>
      <c r="AA558" s="35"/>
      <c r="AB558" s="35"/>
      <c r="AC558" s="35"/>
      <c r="AD558" s="35"/>
      <c r="AE558" s="35"/>
      <c r="AT558" s="18" t="s">
        <v>139</v>
      </c>
      <c r="AU558" s="18" t="s">
        <v>79</v>
      </c>
    </row>
    <row r="559" spans="1:65" s="2" customFormat="1" ht="39">
      <c r="A559" s="35"/>
      <c r="B559" s="36"/>
      <c r="C559" s="37"/>
      <c r="D559" s="187" t="s">
        <v>141</v>
      </c>
      <c r="E559" s="37"/>
      <c r="F559" s="192" t="s">
        <v>729</v>
      </c>
      <c r="G559" s="37"/>
      <c r="H559" s="37"/>
      <c r="I559" s="189"/>
      <c r="J559" s="37"/>
      <c r="K559" s="37"/>
      <c r="L559" s="40"/>
      <c r="M559" s="190"/>
      <c r="N559" s="191"/>
      <c r="O559" s="65"/>
      <c r="P559" s="65"/>
      <c r="Q559" s="65"/>
      <c r="R559" s="65"/>
      <c r="S559" s="65"/>
      <c r="T559" s="66"/>
      <c r="U559" s="35"/>
      <c r="V559" s="35"/>
      <c r="W559" s="35"/>
      <c r="X559" s="35"/>
      <c r="Y559" s="35"/>
      <c r="Z559" s="35"/>
      <c r="AA559" s="35"/>
      <c r="AB559" s="35"/>
      <c r="AC559" s="35"/>
      <c r="AD559" s="35"/>
      <c r="AE559" s="35"/>
      <c r="AT559" s="18" t="s">
        <v>141</v>
      </c>
      <c r="AU559" s="18" t="s">
        <v>79</v>
      </c>
    </row>
    <row r="560" spans="1:65" s="14" customFormat="1" ht="11.25">
      <c r="B560" s="204"/>
      <c r="C560" s="205"/>
      <c r="D560" s="187" t="s">
        <v>143</v>
      </c>
      <c r="E560" s="206" t="s">
        <v>19</v>
      </c>
      <c r="F560" s="207" t="s">
        <v>722</v>
      </c>
      <c r="G560" s="205"/>
      <c r="H560" s="206" t="s">
        <v>19</v>
      </c>
      <c r="I560" s="208"/>
      <c r="J560" s="205"/>
      <c r="K560" s="205"/>
      <c r="L560" s="209"/>
      <c r="M560" s="210"/>
      <c r="N560" s="211"/>
      <c r="O560" s="211"/>
      <c r="P560" s="211"/>
      <c r="Q560" s="211"/>
      <c r="R560" s="211"/>
      <c r="S560" s="211"/>
      <c r="T560" s="212"/>
      <c r="AT560" s="213" t="s">
        <v>143</v>
      </c>
      <c r="AU560" s="213" t="s">
        <v>79</v>
      </c>
      <c r="AV560" s="14" t="s">
        <v>79</v>
      </c>
      <c r="AW560" s="14" t="s">
        <v>33</v>
      </c>
      <c r="AX560" s="14" t="s">
        <v>71</v>
      </c>
      <c r="AY560" s="213" t="s">
        <v>127</v>
      </c>
    </row>
    <row r="561" spans="1:65" s="13" customFormat="1" ht="11.25">
      <c r="B561" s="193"/>
      <c r="C561" s="194"/>
      <c r="D561" s="187" t="s">
        <v>143</v>
      </c>
      <c r="E561" s="195" t="s">
        <v>19</v>
      </c>
      <c r="F561" s="196" t="s">
        <v>723</v>
      </c>
      <c r="G561" s="194"/>
      <c r="H561" s="197">
        <v>152.625</v>
      </c>
      <c r="I561" s="198"/>
      <c r="J561" s="194"/>
      <c r="K561" s="194"/>
      <c r="L561" s="199"/>
      <c r="M561" s="200"/>
      <c r="N561" s="201"/>
      <c r="O561" s="201"/>
      <c r="P561" s="201"/>
      <c r="Q561" s="201"/>
      <c r="R561" s="201"/>
      <c r="S561" s="201"/>
      <c r="T561" s="202"/>
      <c r="AT561" s="203" t="s">
        <v>143</v>
      </c>
      <c r="AU561" s="203" t="s">
        <v>79</v>
      </c>
      <c r="AV561" s="13" t="s">
        <v>81</v>
      </c>
      <c r="AW561" s="13" t="s">
        <v>33</v>
      </c>
      <c r="AX561" s="13" t="s">
        <v>79</v>
      </c>
      <c r="AY561" s="203" t="s">
        <v>127</v>
      </c>
    </row>
    <row r="562" spans="1:65" s="2" customFormat="1" ht="36">
      <c r="A562" s="35"/>
      <c r="B562" s="36"/>
      <c r="C562" s="174" t="s">
        <v>730</v>
      </c>
      <c r="D562" s="174" t="s">
        <v>130</v>
      </c>
      <c r="E562" s="175" t="s">
        <v>731</v>
      </c>
      <c r="F562" s="176" t="s">
        <v>732</v>
      </c>
      <c r="G562" s="177" t="s">
        <v>147</v>
      </c>
      <c r="H562" s="178">
        <v>114.54900000000001</v>
      </c>
      <c r="I562" s="179"/>
      <c r="J562" s="180">
        <f>ROUND(I562*H562,2)</f>
        <v>0</v>
      </c>
      <c r="K562" s="176" t="s">
        <v>134</v>
      </c>
      <c r="L562" s="40"/>
      <c r="M562" s="181" t="s">
        <v>19</v>
      </c>
      <c r="N562" s="182" t="s">
        <v>42</v>
      </c>
      <c r="O562" s="65"/>
      <c r="P562" s="183">
        <f>O562*H562</f>
        <v>0</v>
      </c>
      <c r="Q562" s="183">
        <v>0</v>
      </c>
      <c r="R562" s="183">
        <f>Q562*H562</f>
        <v>0</v>
      </c>
      <c r="S562" s="183">
        <v>0</v>
      </c>
      <c r="T562" s="184">
        <f>S562*H562</f>
        <v>0</v>
      </c>
      <c r="U562" s="35"/>
      <c r="V562" s="35"/>
      <c r="W562" s="35"/>
      <c r="X562" s="35"/>
      <c r="Y562" s="35"/>
      <c r="Z562" s="35"/>
      <c r="AA562" s="35"/>
      <c r="AB562" s="35"/>
      <c r="AC562" s="35"/>
      <c r="AD562" s="35"/>
      <c r="AE562" s="35"/>
      <c r="AR562" s="185" t="s">
        <v>489</v>
      </c>
      <c r="AT562" s="185" t="s">
        <v>130</v>
      </c>
      <c r="AU562" s="185" t="s">
        <v>79</v>
      </c>
      <c r="AY562" s="18" t="s">
        <v>127</v>
      </c>
      <c r="BE562" s="186">
        <f>IF(N562="základní",J562,0)</f>
        <v>0</v>
      </c>
      <c r="BF562" s="186">
        <f>IF(N562="snížená",J562,0)</f>
        <v>0</v>
      </c>
      <c r="BG562" s="186">
        <f>IF(N562="zákl. přenesená",J562,0)</f>
        <v>0</v>
      </c>
      <c r="BH562" s="186">
        <f>IF(N562="sníž. přenesená",J562,0)</f>
        <v>0</v>
      </c>
      <c r="BI562" s="186">
        <f>IF(N562="nulová",J562,0)</f>
        <v>0</v>
      </c>
      <c r="BJ562" s="18" t="s">
        <v>79</v>
      </c>
      <c r="BK562" s="186">
        <f>ROUND(I562*H562,2)</f>
        <v>0</v>
      </c>
      <c r="BL562" s="18" t="s">
        <v>489</v>
      </c>
      <c r="BM562" s="185" t="s">
        <v>733</v>
      </c>
    </row>
    <row r="563" spans="1:65" s="2" customFormat="1" ht="68.25">
      <c r="A563" s="35"/>
      <c r="B563" s="36"/>
      <c r="C563" s="37"/>
      <c r="D563" s="187" t="s">
        <v>137</v>
      </c>
      <c r="E563" s="37"/>
      <c r="F563" s="188" t="s">
        <v>734</v>
      </c>
      <c r="G563" s="37"/>
      <c r="H563" s="37"/>
      <c r="I563" s="189"/>
      <c r="J563" s="37"/>
      <c r="K563" s="37"/>
      <c r="L563" s="40"/>
      <c r="M563" s="190"/>
      <c r="N563" s="191"/>
      <c r="O563" s="65"/>
      <c r="P563" s="65"/>
      <c r="Q563" s="65"/>
      <c r="R563" s="65"/>
      <c r="S563" s="65"/>
      <c r="T563" s="66"/>
      <c r="U563" s="35"/>
      <c r="V563" s="35"/>
      <c r="W563" s="35"/>
      <c r="X563" s="35"/>
      <c r="Y563" s="35"/>
      <c r="Z563" s="35"/>
      <c r="AA563" s="35"/>
      <c r="AB563" s="35"/>
      <c r="AC563" s="35"/>
      <c r="AD563" s="35"/>
      <c r="AE563" s="35"/>
      <c r="AT563" s="18" t="s">
        <v>137</v>
      </c>
      <c r="AU563" s="18" t="s">
        <v>79</v>
      </c>
    </row>
    <row r="564" spans="1:65" s="2" customFormat="1" ht="68.25">
      <c r="A564" s="35"/>
      <c r="B564" s="36"/>
      <c r="C564" s="37"/>
      <c r="D564" s="187" t="s">
        <v>139</v>
      </c>
      <c r="E564" s="37"/>
      <c r="F564" s="192" t="s">
        <v>620</v>
      </c>
      <c r="G564" s="37"/>
      <c r="H564" s="37"/>
      <c r="I564" s="189"/>
      <c r="J564" s="37"/>
      <c r="K564" s="37"/>
      <c r="L564" s="40"/>
      <c r="M564" s="190"/>
      <c r="N564" s="191"/>
      <c r="O564" s="65"/>
      <c r="P564" s="65"/>
      <c r="Q564" s="65"/>
      <c r="R564" s="65"/>
      <c r="S564" s="65"/>
      <c r="T564" s="66"/>
      <c r="U564" s="35"/>
      <c r="V564" s="35"/>
      <c r="W564" s="35"/>
      <c r="X564" s="35"/>
      <c r="Y564" s="35"/>
      <c r="Z564" s="35"/>
      <c r="AA564" s="35"/>
      <c r="AB564" s="35"/>
      <c r="AC564" s="35"/>
      <c r="AD564" s="35"/>
      <c r="AE564" s="35"/>
      <c r="AT564" s="18" t="s">
        <v>139</v>
      </c>
      <c r="AU564" s="18" t="s">
        <v>79</v>
      </c>
    </row>
    <row r="565" spans="1:65" s="2" customFormat="1" ht="29.25">
      <c r="A565" s="35"/>
      <c r="B565" s="36"/>
      <c r="C565" s="37"/>
      <c r="D565" s="187" t="s">
        <v>141</v>
      </c>
      <c r="E565" s="37"/>
      <c r="F565" s="192" t="s">
        <v>735</v>
      </c>
      <c r="G565" s="37"/>
      <c r="H565" s="37"/>
      <c r="I565" s="189"/>
      <c r="J565" s="37"/>
      <c r="K565" s="37"/>
      <c r="L565" s="40"/>
      <c r="M565" s="190"/>
      <c r="N565" s="191"/>
      <c r="O565" s="65"/>
      <c r="P565" s="65"/>
      <c r="Q565" s="65"/>
      <c r="R565" s="65"/>
      <c r="S565" s="65"/>
      <c r="T565" s="66"/>
      <c r="U565" s="35"/>
      <c r="V565" s="35"/>
      <c r="W565" s="35"/>
      <c r="X565" s="35"/>
      <c r="Y565" s="35"/>
      <c r="Z565" s="35"/>
      <c r="AA565" s="35"/>
      <c r="AB565" s="35"/>
      <c r="AC565" s="35"/>
      <c r="AD565" s="35"/>
      <c r="AE565" s="35"/>
      <c r="AT565" s="18" t="s">
        <v>141</v>
      </c>
      <c r="AU565" s="18" t="s">
        <v>79</v>
      </c>
    </row>
    <row r="566" spans="1:65" s="14" customFormat="1" ht="11.25">
      <c r="B566" s="204"/>
      <c r="C566" s="205"/>
      <c r="D566" s="187" t="s">
        <v>143</v>
      </c>
      <c r="E566" s="206" t="s">
        <v>19</v>
      </c>
      <c r="F566" s="207" t="s">
        <v>736</v>
      </c>
      <c r="G566" s="205"/>
      <c r="H566" s="206" t="s">
        <v>19</v>
      </c>
      <c r="I566" s="208"/>
      <c r="J566" s="205"/>
      <c r="K566" s="205"/>
      <c r="L566" s="209"/>
      <c r="M566" s="210"/>
      <c r="N566" s="211"/>
      <c r="O566" s="211"/>
      <c r="P566" s="211"/>
      <c r="Q566" s="211"/>
      <c r="R566" s="211"/>
      <c r="S566" s="211"/>
      <c r="T566" s="212"/>
      <c r="AT566" s="213" t="s">
        <v>143</v>
      </c>
      <c r="AU566" s="213" t="s">
        <v>79</v>
      </c>
      <c r="AV566" s="14" t="s">
        <v>79</v>
      </c>
      <c r="AW566" s="14" t="s">
        <v>33</v>
      </c>
      <c r="AX566" s="14" t="s">
        <v>71</v>
      </c>
      <c r="AY566" s="213" t="s">
        <v>127</v>
      </c>
    </row>
    <row r="567" spans="1:65" s="14" customFormat="1" ht="11.25">
      <c r="B567" s="204"/>
      <c r="C567" s="205"/>
      <c r="D567" s="187" t="s">
        <v>143</v>
      </c>
      <c r="E567" s="206" t="s">
        <v>19</v>
      </c>
      <c r="F567" s="207" t="s">
        <v>737</v>
      </c>
      <c r="G567" s="205"/>
      <c r="H567" s="206" t="s">
        <v>19</v>
      </c>
      <c r="I567" s="208"/>
      <c r="J567" s="205"/>
      <c r="K567" s="205"/>
      <c r="L567" s="209"/>
      <c r="M567" s="210"/>
      <c r="N567" s="211"/>
      <c r="O567" s="211"/>
      <c r="P567" s="211"/>
      <c r="Q567" s="211"/>
      <c r="R567" s="211"/>
      <c r="S567" s="211"/>
      <c r="T567" s="212"/>
      <c r="AT567" s="213" t="s">
        <v>143</v>
      </c>
      <c r="AU567" s="213" t="s">
        <v>79</v>
      </c>
      <c r="AV567" s="14" t="s">
        <v>79</v>
      </c>
      <c r="AW567" s="14" t="s">
        <v>33</v>
      </c>
      <c r="AX567" s="14" t="s">
        <v>71</v>
      </c>
      <c r="AY567" s="213" t="s">
        <v>127</v>
      </c>
    </row>
    <row r="568" spans="1:65" s="13" customFormat="1" ht="11.25">
      <c r="B568" s="193"/>
      <c r="C568" s="194"/>
      <c r="D568" s="187" t="s">
        <v>143</v>
      </c>
      <c r="E568" s="195" t="s">
        <v>19</v>
      </c>
      <c r="F568" s="196" t="s">
        <v>738</v>
      </c>
      <c r="G568" s="194"/>
      <c r="H568" s="197">
        <v>19.684999999999999</v>
      </c>
      <c r="I568" s="198"/>
      <c r="J568" s="194"/>
      <c r="K568" s="194"/>
      <c r="L568" s="199"/>
      <c r="M568" s="200"/>
      <c r="N568" s="201"/>
      <c r="O568" s="201"/>
      <c r="P568" s="201"/>
      <c r="Q568" s="201"/>
      <c r="R568" s="201"/>
      <c r="S568" s="201"/>
      <c r="T568" s="202"/>
      <c r="AT568" s="203" t="s">
        <v>143</v>
      </c>
      <c r="AU568" s="203" t="s">
        <v>79</v>
      </c>
      <c r="AV568" s="13" t="s">
        <v>81</v>
      </c>
      <c r="AW568" s="13" t="s">
        <v>33</v>
      </c>
      <c r="AX568" s="13" t="s">
        <v>71</v>
      </c>
      <c r="AY568" s="203" t="s">
        <v>127</v>
      </c>
    </row>
    <row r="569" spans="1:65" s="13" customFormat="1" ht="11.25">
      <c r="B569" s="193"/>
      <c r="C569" s="194"/>
      <c r="D569" s="187" t="s">
        <v>143</v>
      </c>
      <c r="E569" s="195" t="s">
        <v>19</v>
      </c>
      <c r="F569" s="196" t="s">
        <v>739</v>
      </c>
      <c r="G569" s="194"/>
      <c r="H569" s="197">
        <v>4.9390000000000001</v>
      </c>
      <c r="I569" s="198"/>
      <c r="J569" s="194"/>
      <c r="K569" s="194"/>
      <c r="L569" s="199"/>
      <c r="M569" s="200"/>
      <c r="N569" s="201"/>
      <c r="O569" s="201"/>
      <c r="P569" s="201"/>
      <c r="Q569" s="201"/>
      <c r="R569" s="201"/>
      <c r="S569" s="201"/>
      <c r="T569" s="202"/>
      <c r="AT569" s="203" t="s">
        <v>143</v>
      </c>
      <c r="AU569" s="203" t="s">
        <v>79</v>
      </c>
      <c r="AV569" s="13" t="s">
        <v>81</v>
      </c>
      <c r="AW569" s="13" t="s">
        <v>33</v>
      </c>
      <c r="AX569" s="13" t="s">
        <v>71</v>
      </c>
      <c r="AY569" s="203" t="s">
        <v>127</v>
      </c>
    </row>
    <row r="570" spans="1:65" s="14" customFormat="1" ht="11.25">
      <c r="B570" s="204"/>
      <c r="C570" s="205"/>
      <c r="D570" s="187" t="s">
        <v>143</v>
      </c>
      <c r="E570" s="206" t="s">
        <v>19</v>
      </c>
      <c r="F570" s="207" t="s">
        <v>740</v>
      </c>
      <c r="G570" s="205"/>
      <c r="H570" s="206" t="s">
        <v>19</v>
      </c>
      <c r="I570" s="208"/>
      <c r="J570" s="205"/>
      <c r="K570" s="205"/>
      <c r="L570" s="209"/>
      <c r="M570" s="210"/>
      <c r="N570" s="211"/>
      <c r="O570" s="211"/>
      <c r="P570" s="211"/>
      <c r="Q570" s="211"/>
      <c r="R570" s="211"/>
      <c r="S570" s="211"/>
      <c r="T570" s="212"/>
      <c r="AT570" s="213" t="s">
        <v>143</v>
      </c>
      <c r="AU570" s="213" t="s">
        <v>79</v>
      </c>
      <c r="AV570" s="14" t="s">
        <v>79</v>
      </c>
      <c r="AW570" s="14" t="s">
        <v>33</v>
      </c>
      <c r="AX570" s="14" t="s">
        <v>71</v>
      </c>
      <c r="AY570" s="213" t="s">
        <v>127</v>
      </c>
    </row>
    <row r="571" spans="1:65" s="13" customFormat="1" ht="11.25">
      <c r="B571" s="193"/>
      <c r="C571" s="194"/>
      <c r="D571" s="187" t="s">
        <v>143</v>
      </c>
      <c r="E571" s="195" t="s">
        <v>19</v>
      </c>
      <c r="F571" s="196" t="s">
        <v>741</v>
      </c>
      <c r="G571" s="194"/>
      <c r="H571" s="197">
        <v>89.924999999999997</v>
      </c>
      <c r="I571" s="198"/>
      <c r="J571" s="194"/>
      <c r="K571" s="194"/>
      <c r="L571" s="199"/>
      <c r="M571" s="200"/>
      <c r="N571" s="201"/>
      <c r="O571" s="201"/>
      <c r="P571" s="201"/>
      <c r="Q571" s="201"/>
      <c r="R571" s="201"/>
      <c r="S571" s="201"/>
      <c r="T571" s="202"/>
      <c r="AT571" s="203" t="s">
        <v>143</v>
      </c>
      <c r="AU571" s="203" t="s">
        <v>79</v>
      </c>
      <c r="AV571" s="13" t="s">
        <v>81</v>
      </c>
      <c r="AW571" s="13" t="s">
        <v>33</v>
      </c>
      <c r="AX571" s="13" t="s">
        <v>71</v>
      </c>
      <c r="AY571" s="203" t="s">
        <v>127</v>
      </c>
    </row>
    <row r="572" spans="1:65" s="15" customFormat="1" ht="11.25">
      <c r="B572" s="214"/>
      <c r="C572" s="215"/>
      <c r="D572" s="187" t="s">
        <v>143</v>
      </c>
      <c r="E572" s="216" t="s">
        <v>19</v>
      </c>
      <c r="F572" s="217" t="s">
        <v>160</v>
      </c>
      <c r="G572" s="215"/>
      <c r="H572" s="218">
        <v>114.54899999999999</v>
      </c>
      <c r="I572" s="219"/>
      <c r="J572" s="215"/>
      <c r="K572" s="215"/>
      <c r="L572" s="220"/>
      <c r="M572" s="221"/>
      <c r="N572" s="222"/>
      <c r="O572" s="222"/>
      <c r="P572" s="222"/>
      <c r="Q572" s="222"/>
      <c r="R572" s="222"/>
      <c r="S572" s="222"/>
      <c r="T572" s="223"/>
      <c r="AT572" s="224" t="s">
        <v>143</v>
      </c>
      <c r="AU572" s="224" t="s">
        <v>79</v>
      </c>
      <c r="AV572" s="15" t="s">
        <v>135</v>
      </c>
      <c r="AW572" s="15" t="s">
        <v>33</v>
      </c>
      <c r="AX572" s="15" t="s">
        <v>79</v>
      </c>
      <c r="AY572" s="224" t="s">
        <v>127</v>
      </c>
    </row>
    <row r="573" spans="1:65" s="2" customFormat="1" ht="36">
      <c r="A573" s="35"/>
      <c r="B573" s="36"/>
      <c r="C573" s="174" t="s">
        <v>742</v>
      </c>
      <c r="D573" s="174" t="s">
        <v>130</v>
      </c>
      <c r="E573" s="175" t="s">
        <v>743</v>
      </c>
      <c r="F573" s="176" t="s">
        <v>744</v>
      </c>
      <c r="G573" s="177" t="s">
        <v>147</v>
      </c>
      <c r="H573" s="178">
        <v>1476.366</v>
      </c>
      <c r="I573" s="179"/>
      <c r="J573" s="180">
        <f>ROUND(I573*H573,2)</f>
        <v>0</v>
      </c>
      <c r="K573" s="176" t="s">
        <v>134</v>
      </c>
      <c r="L573" s="40"/>
      <c r="M573" s="181" t="s">
        <v>19</v>
      </c>
      <c r="N573" s="182" t="s">
        <v>42</v>
      </c>
      <c r="O573" s="65"/>
      <c r="P573" s="183">
        <f>O573*H573</f>
        <v>0</v>
      </c>
      <c r="Q573" s="183">
        <v>0</v>
      </c>
      <c r="R573" s="183">
        <f>Q573*H573</f>
        <v>0</v>
      </c>
      <c r="S573" s="183">
        <v>0</v>
      </c>
      <c r="T573" s="184">
        <f>S573*H573</f>
        <v>0</v>
      </c>
      <c r="U573" s="35"/>
      <c r="V573" s="35"/>
      <c r="W573" s="35"/>
      <c r="X573" s="35"/>
      <c r="Y573" s="35"/>
      <c r="Z573" s="35"/>
      <c r="AA573" s="35"/>
      <c r="AB573" s="35"/>
      <c r="AC573" s="35"/>
      <c r="AD573" s="35"/>
      <c r="AE573" s="35"/>
      <c r="AR573" s="185" t="s">
        <v>489</v>
      </c>
      <c r="AT573" s="185" t="s">
        <v>130</v>
      </c>
      <c r="AU573" s="185" t="s">
        <v>79</v>
      </c>
      <c r="AY573" s="18" t="s">
        <v>127</v>
      </c>
      <c r="BE573" s="186">
        <f>IF(N573="základní",J573,0)</f>
        <v>0</v>
      </c>
      <c r="BF573" s="186">
        <f>IF(N573="snížená",J573,0)</f>
        <v>0</v>
      </c>
      <c r="BG573" s="186">
        <f>IF(N573="zákl. přenesená",J573,0)</f>
        <v>0</v>
      </c>
      <c r="BH573" s="186">
        <f>IF(N573="sníž. přenesená",J573,0)</f>
        <v>0</v>
      </c>
      <c r="BI573" s="186">
        <f>IF(N573="nulová",J573,0)</f>
        <v>0</v>
      </c>
      <c r="BJ573" s="18" t="s">
        <v>79</v>
      </c>
      <c r="BK573" s="186">
        <f>ROUND(I573*H573,2)</f>
        <v>0</v>
      </c>
      <c r="BL573" s="18" t="s">
        <v>489</v>
      </c>
      <c r="BM573" s="185" t="s">
        <v>745</v>
      </c>
    </row>
    <row r="574" spans="1:65" s="2" customFormat="1" ht="78">
      <c r="A574" s="35"/>
      <c r="B574" s="36"/>
      <c r="C574" s="37"/>
      <c r="D574" s="187" t="s">
        <v>137</v>
      </c>
      <c r="E574" s="37"/>
      <c r="F574" s="188" t="s">
        <v>746</v>
      </c>
      <c r="G574" s="37"/>
      <c r="H574" s="37"/>
      <c r="I574" s="189"/>
      <c r="J574" s="37"/>
      <c r="K574" s="37"/>
      <c r="L574" s="40"/>
      <c r="M574" s="190"/>
      <c r="N574" s="191"/>
      <c r="O574" s="65"/>
      <c r="P574" s="65"/>
      <c r="Q574" s="65"/>
      <c r="R574" s="65"/>
      <c r="S574" s="65"/>
      <c r="T574" s="66"/>
      <c r="U574" s="35"/>
      <c r="V574" s="35"/>
      <c r="W574" s="35"/>
      <c r="X574" s="35"/>
      <c r="Y574" s="35"/>
      <c r="Z574" s="35"/>
      <c r="AA574" s="35"/>
      <c r="AB574" s="35"/>
      <c r="AC574" s="35"/>
      <c r="AD574" s="35"/>
      <c r="AE574" s="35"/>
      <c r="AT574" s="18" t="s">
        <v>137</v>
      </c>
      <c r="AU574" s="18" t="s">
        <v>79</v>
      </c>
    </row>
    <row r="575" spans="1:65" s="2" customFormat="1" ht="68.25">
      <c r="A575" s="35"/>
      <c r="B575" s="36"/>
      <c r="C575" s="37"/>
      <c r="D575" s="187" t="s">
        <v>139</v>
      </c>
      <c r="E575" s="37"/>
      <c r="F575" s="192" t="s">
        <v>620</v>
      </c>
      <c r="G575" s="37"/>
      <c r="H575" s="37"/>
      <c r="I575" s="189"/>
      <c r="J575" s="37"/>
      <c r="K575" s="37"/>
      <c r="L575" s="40"/>
      <c r="M575" s="190"/>
      <c r="N575" s="191"/>
      <c r="O575" s="65"/>
      <c r="P575" s="65"/>
      <c r="Q575" s="65"/>
      <c r="R575" s="65"/>
      <c r="S575" s="65"/>
      <c r="T575" s="66"/>
      <c r="U575" s="35"/>
      <c r="V575" s="35"/>
      <c r="W575" s="35"/>
      <c r="X575" s="35"/>
      <c r="Y575" s="35"/>
      <c r="Z575" s="35"/>
      <c r="AA575" s="35"/>
      <c r="AB575" s="35"/>
      <c r="AC575" s="35"/>
      <c r="AD575" s="35"/>
      <c r="AE575" s="35"/>
      <c r="AT575" s="18" t="s">
        <v>139</v>
      </c>
      <c r="AU575" s="18" t="s">
        <v>79</v>
      </c>
    </row>
    <row r="576" spans="1:65" s="2" customFormat="1" ht="29.25">
      <c r="A576" s="35"/>
      <c r="B576" s="36"/>
      <c r="C576" s="37"/>
      <c r="D576" s="187" t="s">
        <v>141</v>
      </c>
      <c r="E576" s="37"/>
      <c r="F576" s="192" t="s">
        <v>747</v>
      </c>
      <c r="G576" s="37"/>
      <c r="H576" s="37"/>
      <c r="I576" s="189"/>
      <c r="J576" s="37"/>
      <c r="K576" s="37"/>
      <c r="L576" s="40"/>
      <c r="M576" s="190"/>
      <c r="N576" s="191"/>
      <c r="O576" s="65"/>
      <c r="P576" s="65"/>
      <c r="Q576" s="65"/>
      <c r="R576" s="65"/>
      <c r="S576" s="65"/>
      <c r="T576" s="66"/>
      <c r="U576" s="35"/>
      <c r="V576" s="35"/>
      <c r="W576" s="35"/>
      <c r="X576" s="35"/>
      <c r="Y576" s="35"/>
      <c r="Z576" s="35"/>
      <c r="AA576" s="35"/>
      <c r="AB576" s="35"/>
      <c r="AC576" s="35"/>
      <c r="AD576" s="35"/>
      <c r="AE576" s="35"/>
      <c r="AT576" s="18" t="s">
        <v>141</v>
      </c>
      <c r="AU576" s="18" t="s">
        <v>79</v>
      </c>
    </row>
    <row r="577" spans="1:65" s="14" customFormat="1" ht="11.25">
      <c r="B577" s="204"/>
      <c r="C577" s="205"/>
      <c r="D577" s="187" t="s">
        <v>143</v>
      </c>
      <c r="E577" s="206" t="s">
        <v>19</v>
      </c>
      <c r="F577" s="207" t="s">
        <v>748</v>
      </c>
      <c r="G577" s="205"/>
      <c r="H577" s="206" t="s">
        <v>19</v>
      </c>
      <c r="I577" s="208"/>
      <c r="J577" s="205"/>
      <c r="K577" s="205"/>
      <c r="L577" s="209"/>
      <c r="M577" s="210"/>
      <c r="N577" s="211"/>
      <c r="O577" s="211"/>
      <c r="P577" s="211"/>
      <c r="Q577" s="211"/>
      <c r="R577" s="211"/>
      <c r="S577" s="211"/>
      <c r="T577" s="212"/>
      <c r="AT577" s="213" t="s">
        <v>143</v>
      </c>
      <c r="AU577" s="213" t="s">
        <v>79</v>
      </c>
      <c r="AV577" s="14" t="s">
        <v>79</v>
      </c>
      <c r="AW577" s="14" t="s">
        <v>33</v>
      </c>
      <c r="AX577" s="14" t="s">
        <v>71</v>
      </c>
      <c r="AY577" s="213" t="s">
        <v>127</v>
      </c>
    </row>
    <row r="578" spans="1:65" s="14" customFormat="1" ht="11.25">
      <c r="B578" s="204"/>
      <c r="C578" s="205"/>
      <c r="D578" s="187" t="s">
        <v>143</v>
      </c>
      <c r="E578" s="206" t="s">
        <v>19</v>
      </c>
      <c r="F578" s="207" t="s">
        <v>202</v>
      </c>
      <c r="G578" s="205"/>
      <c r="H578" s="206" t="s">
        <v>19</v>
      </c>
      <c r="I578" s="208"/>
      <c r="J578" s="205"/>
      <c r="K578" s="205"/>
      <c r="L578" s="209"/>
      <c r="M578" s="210"/>
      <c r="N578" s="211"/>
      <c r="O578" s="211"/>
      <c r="P578" s="211"/>
      <c r="Q578" s="211"/>
      <c r="R578" s="211"/>
      <c r="S578" s="211"/>
      <c r="T578" s="212"/>
      <c r="AT578" s="213" t="s">
        <v>143</v>
      </c>
      <c r="AU578" s="213" t="s">
        <v>79</v>
      </c>
      <c r="AV578" s="14" t="s">
        <v>79</v>
      </c>
      <c r="AW578" s="14" t="s">
        <v>33</v>
      </c>
      <c r="AX578" s="14" t="s">
        <v>71</v>
      </c>
      <c r="AY578" s="213" t="s">
        <v>127</v>
      </c>
    </row>
    <row r="579" spans="1:65" s="13" customFormat="1" ht="11.25">
      <c r="B579" s="193"/>
      <c r="C579" s="194"/>
      <c r="D579" s="187" t="s">
        <v>143</v>
      </c>
      <c r="E579" s="195" t="s">
        <v>19</v>
      </c>
      <c r="F579" s="196" t="s">
        <v>749</v>
      </c>
      <c r="G579" s="194"/>
      <c r="H579" s="197">
        <v>1476.366</v>
      </c>
      <c r="I579" s="198"/>
      <c r="J579" s="194"/>
      <c r="K579" s="194"/>
      <c r="L579" s="199"/>
      <c r="M579" s="200"/>
      <c r="N579" s="201"/>
      <c r="O579" s="201"/>
      <c r="P579" s="201"/>
      <c r="Q579" s="201"/>
      <c r="R579" s="201"/>
      <c r="S579" s="201"/>
      <c r="T579" s="202"/>
      <c r="AT579" s="203" t="s">
        <v>143</v>
      </c>
      <c r="AU579" s="203" t="s">
        <v>79</v>
      </c>
      <c r="AV579" s="13" t="s">
        <v>81</v>
      </c>
      <c r="AW579" s="13" t="s">
        <v>33</v>
      </c>
      <c r="AX579" s="13" t="s">
        <v>79</v>
      </c>
      <c r="AY579" s="203" t="s">
        <v>127</v>
      </c>
    </row>
    <row r="580" spans="1:65" s="2" customFormat="1" ht="36">
      <c r="A580" s="35"/>
      <c r="B580" s="36"/>
      <c r="C580" s="174" t="s">
        <v>750</v>
      </c>
      <c r="D580" s="174" t="s">
        <v>130</v>
      </c>
      <c r="E580" s="175" t="s">
        <v>751</v>
      </c>
      <c r="F580" s="176" t="s">
        <v>752</v>
      </c>
      <c r="G580" s="177" t="s">
        <v>147</v>
      </c>
      <c r="H580" s="178">
        <v>109.76</v>
      </c>
      <c r="I580" s="179"/>
      <c r="J580" s="180">
        <f>ROUND(I580*H580,2)</f>
        <v>0</v>
      </c>
      <c r="K580" s="176" t="s">
        <v>134</v>
      </c>
      <c r="L580" s="40"/>
      <c r="M580" s="181" t="s">
        <v>19</v>
      </c>
      <c r="N580" s="182" t="s">
        <v>42</v>
      </c>
      <c r="O580" s="65"/>
      <c r="P580" s="183">
        <f>O580*H580</f>
        <v>0</v>
      </c>
      <c r="Q580" s="183">
        <v>0</v>
      </c>
      <c r="R580" s="183">
        <f>Q580*H580</f>
        <v>0</v>
      </c>
      <c r="S580" s="183">
        <v>0</v>
      </c>
      <c r="T580" s="184">
        <f>S580*H580</f>
        <v>0</v>
      </c>
      <c r="U580" s="35"/>
      <c r="V580" s="35"/>
      <c r="W580" s="35"/>
      <c r="X580" s="35"/>
      <c r="Y580" s="35"/>
      <c r="Z580" s="35"/>
      <c r="AA580" s="35"/>
      <c r="AB580" s="35"/>
      <c r="AC580" s="35"/>
      <c r="AD580" s="35"/>
      <c r="AE580" s="35"/>
      <c r="AR580" s="185" t="s">
        <v>489</v>
      </c>
      <c r="AT580" s="185" t="s">
        <v>130</v>
      </c>
      <c r="AU580" s="185" t="s">
        <v>79</v>
      </c>
      <c r="AY580" s="18" t="s">
        <v>127</v>
      </c>
      <c r="BE580" s="186">
        <f>IF(N580="základní",J580,0)</f>
        <v>0</v>
      </c>
      <c r="BF580" s="186">
        <f>IF(N580="snížená",J580,0)</f>
        <v>0</v>
      </c>
      <c r="BG580" s="186">
        <f>IF(N580="zákl. přenesená",J580,0)</f>
        <v>0</v>
      </c>
      <c r="BH580" s="186">
        <f>IF(N580="sníž. přenesená",J580,0)</f>
        <v>0</v>
      </c>
      <c r="BI580" s="186">
        <f>IF(N580="nulová",J580,0)</f>
        <v>0</v>
      </c>
      <c r="BJ580" s="18" t="s">
        <v>79</v>
      </c>
      <c r="BK580" s="186">
        <f>ROUND(I580*H580,2)</f>
        <v>0</v>
      </c>
      <c r="BL580" s="18" t="s">
        <v>489</v>
      </c>
      <c r="BM580" s="185" t="s">
        <v>753</v>
      </c>
    </row>
    <row r="581" spans="1:65" s="2" customFormat="1" ht="68.25">
      <c r="A581" s="35"/>
      <c r="B581" s="36"/>
      <c r="C581" s="37"/>
      <c r="D581" s="187" t="s">
        <v>137</v>
      </c>
      <c r="E581" s="37"/>
      <c r="F581" s="188" t="s">
        <v>754</v>
      </c>
      <c r="G581" s="37"/>
      <c r="H581" s="37"/>
      <c r="I581" s="189"/>
      <c r="J581" s="37"/>
      <c r="K581" s="37"/>
      <c r="L581" s="40"/>
      <c r="M581" s="190"/>
      <c r="N581" s="191"/>
      <c r="O581" s="65"/>
      <c r="P581" s="65"/>
      <c r="Q581" s="65"/>
      <c r="R581" s="65"/>
      <c r="S581" s="65"/>
      <c r="T581" s="66"/>
      <c r="U581" s="35"/>
      <c r="V581" s="35"/>
      <c r="W581" s="35"/>
      <c r="X581" s="35"/>
      <c r="Y581" s="35"/>
      <c r="Z581" s="35"/>
      <c r="AA581" s="35"/>
      <c r="AB581" s="35"/>
      <c r="AC581" s="35"/>
      <c r="AD581" s="35"/>
      <c r="AE581" s="35"/>
      <c r="AT581" s="18" t="s">
        <v>137</v>
      </c>
      <c r="AU581" s="18" t="s">
        <v>79</v>
      </c>
    </row>
    <row r="582" spans="1:65" s="2" customFormat="1" ht="68.25">
      <c r="A582" s="35"/>
      <c r="B582" s="36"/>
      <c r="C582" s="37"/>
      <c r="D582" s="187" t="s">
        <v>139</v>
      </c>
      <c r="E582" s="37"/>
      <c r="F582" s="192" t="s">
        <v>620</v>
      </c>
      <c r="G582" s="37"/>
      <c r="H582" s="37"/>
      <c r="I582" s="189"/>
      <c r="J582" s="37"/>
      <c r="K582" s="37"/>
      <c r="L582" s="40"/>
      <c r="M582" s="190"/>
      <c r="N582" s="191"/>
      <c r="O582" s="65"/>
      <c r="P582" s="65"/>
      <c r="Q582" s="65"/>
      <c r="R582" s="65"/>
      <c r="S582" s="65"/>
      <c r="T582" s="66"/>
      <c r="U582" s="35"/>
      <c r="V582" s="35"/>
      <c r="W582" s="35"/>
      <c r="X582" s="35"/>
      <c r="Y582" s="35"/>
      <c r="Z582" s="35"/>
      <c r="AA582" s="35"/>
      <c r="AB582" s="35"/>
      <c r="AC582" s="35"/>
      <c r="AD582" s="35"/>
      <c r="AE582" s="35"/>
      <c r="AT582" s="18" t="s">
        <v>139</v>
      </c>
      <c r="AU582" s="18" t="s">
        <v>79</v>
      </c>
    </row>
    <row r="583" spans="1:65" s="2" customFormat="1" ht="39">
      <c r="A583" s="35"/>
      <c r="B583" s="36"/>
      <c r="C583" s="37"/>
      <c r="D583" s="187" t="s">
        <v>141</v>
      </c>
      <c r="E583" s="37"/>
      <c r="F583" s="192" t="s">
        <v>755</v>
      </c>
      <c r="G583" s="37"/>
      <c r="H583" s="37"/>
      <c r="I583" s="189"/>
      <c r="J583" s="37"/>
      <c r="K583" s="37"/>
      <c r="L583" s="40"/>
      <c r="M583" s="190"/>
      <c r="N583" s="191"/>
      <c r="O583" s="65"/>
      <c r="P583" s="65"/>
      <c r="Q583" s="65"/>
      <c r="R583" s="65"/>
      <c r="S583" s="65"/>
      <c r="T583" s="66"/>
      <c r="U583" s="35"/>
      <c r="V583" s="35"/>
      <c r="W583" s="35"/>
      <c r="X583" s="35"/>
      <c r="Y583" s="35"/>
      <c r="Z583" s="35"/>
      <c r="AA583" s="35"/>
      <c r="AB583" s="35"/>
      <c r="AC583" s="35"/>
      <c r="AD583" s="35"/>
      <c r="AE583" s="35"/>
      <c r="AT583" s="18" t="s">
        <v>141</v>
      </c>
      <c r="AU583" s="18" t="s">
        <v>79</v>
      </c>
    </row>
    <row r="584" spans="1:65" s="14" customFormat="1" ht="11.25">
      <c r="B584" s="204"/>
      <c r="C584" s="205"/>
      <c r="D584" s="187" t="s">
        <v>143</v>
      </c>
      <c r="E584" s="206" t="s">
        <v>19</v>
      </c>
      <c r="F584" s="207" t="s">
        <v>652</v>
      </c>
      <c r="G584" s="205"/>
      <c r="H584" s="206" t="s">
        <v>19</v>
      </c>
      <c r="I584" s="208"/>
      <c r="J584" s="205"/>
      <c r="K584" s="205"/>
      <c r="L584" s="209"/>
      <c r="M584" s="210"/>
      <c r="N584" s="211"/>
      <c r="O584" s="211"/>
      <c r="P584" s="211"/>
      <c r="Q584" s="211"/>
      <c r="R584" s="211"/>
      <c r="S584" s="211"/>
      <c r="T584" s="212"/>
      <c r="AT584" s="213" t="s">
        <v>143</v>
      </c>
      <c r="AU584" s="213" t="s">
        <v>79</v>
      </c>
      <c r="AV584" s="14" t="s">
        <v>79</v>
      </c>
      <c r="AW584" s="14" t="s">
        <v>33</v>
      </c>
      <c r="AX584" s="14" t="s">
        <v>71</v>
      </c>
      <c r="AY584" s="213" t="s">
        <v>127</v>
      </c>
    </row>
    <row r="585" spans="1:65" s="13" customFormat="1" ht="11.25">
      <c r="B585" s="193"/>
      <c r="C585" s="194"/>
      <c r="D585" s="187" t="s">
        <v>143</v>
      </c>
      <c r="E585" s="195" t="s">
        <v>19</v>
      </c>
      <c r="F585" s="196" t="s">
        <v>653</v>
      </c>
      <c r="G585" s="194"/>
      <c r="H585" s="197">
        <v>109.76</v>
      </c>
      <c r="I585" s="198"/>
      <c r="J585" s="194"/>
      <c r="K585" s="194"/>
      <c r="L585" s="199"/>
      <c r="M585" s="200"/>
      <c r="N585" s="201"/>
      <c r="O585" s="201"/>
      <c r="P585" s="201"/>
      <c r="Q585" s="201"/>
      <c r="R585" s="201"/>
      <c r="S585" s="201"/>
      <c r="T585" s="202"/>
      <c r="AT585" s="203" t="s">
        <v>143</v>
      </c>
      <c r="AU585" s="203" t="s">
        <v>79</v>
      </c>
      <c r="AV585" s="13" t="s">
        <v>81</v>
      </c>
      <c r="AW585" s="13" t="s">
        <v>33</v>
      </c>
      <c r="AX585" s="13" t="s">
        <v>79</v>
      </c>
      <c r="AY585" s="203" t="s">
        <v>127</v>
      </c>
    </row>
    <row r="586" spans="1:65" s="2" customFormat="1" ht="36">
      <c r="A586" s="35"/>
      <c r="B586" s="36"/>
      <c r="C586" s="174" t="s">
        <v>756</v>
      </c>
      <c r="D586" s="174" t="s">
        <v>130</v>
      </c>
      <c r="E586" s="175" t="s">
        <v>757</v>
      </c>
      <c r="F586" s="176" t="s">
        <v>758</v>
      </c>
      <c r="G586" s="177" t="s">
        <v>133</v>
      </c>
      <c r="H586" s="178">
        <v>2</v>
      </c>
      <c r="I586" s="179"/>
      <c r="J586" s="180">
        <f>ROUND(I586*H586,2)</f>
        <v>0</v>
      </c>
      <c r="K586" s="176" t="s">
        <v>134</v>
      </c>
      <c r="L586" s="40"/>
      <c r="M586" s="181" t="s">
        <v>19</v>
      </c>
      <c r="N586" s="182" t="s">
        <v>42</v>
      </c>
      <c r="O586" s="65"/>
      <c r="P586" s="183">
        <f>O586*H586</f>
        <v>0</v>
      </c>
      <c r="Q586" s="183">
        <v>0</v>
      </c>
      <c r="R586" s="183">
        <f>Q586*H586</f>
        <v>0</v>
      </c>
      <c r="S586" s="183">
        <v>0</v>
      </c>
      <c r="T586" s="184">
        <f>S586*H586</f>
        <v>0</v>
      </c>
      <c r="U586" s="35"/>
      <c r="V586" s="35"/>
      <c r="W586" s="35"/>
      <c r="X586" s="35"/>
      <c r="Y586" s="35"/>
      <c r="Z586" s="35"/>
      <c r="AA586" s="35"/>
      <c r="AB586" s="35"/>
      <c r="AC586" s="35"/>
      <c r="AD586" s="35"/>
      <c r="AE586" s="35"/>
      <c r="AR586" s="185" t="s">
        <v>489</v>
      </c>
      <c r="AT586" s="185" t="s">
        <v>130</v>
      </c>
      <c r="AU586" s="185" t="s">
        <v>79</v>
      </c>
      <c r="AY586" s="18" t="s">
        <v>127</v>
      </c>
      <c r="BE586" s="186">
        <f>IF(N586="základní",J586,0)</f>
        <v>0</v>
      </c>
      <c r="BF586" s="186">
        <f>IF(N586="snížená",J586,0)</f>
        <v>0</v>
      </c>
      <c r="BG586" s="186">
        <f>IF(N586="zákl. přenesená",J586,0)</f>
        <v>0</v>
      </c>
      <c r="BH586" s="186">
        <f>IF(N586="sníž. přenesená",J586,0)</f>
        <v>0</v>
      </c>
      <c r="BI586" s="186">
        <f>IF(N586="nulová",J586,0)</f>
        <v>0</v>
      </c>
      <c r="BJ586" s="18" t="s">
        <v>79</v>
      </c>
      <c r="BK586" s="186">
        <f>ROUND(I586*H586,2)</f>
        <v>0</v>
      </c>
      <c r="BL586" s="18" t="s">
        <v>489</v>
      </c>
      <c r="BM586" s="185" t="s">
        <v>759</v>
      </c>
    </row>
    <row r="587" spans="1:65" s="2" customFormat="1" ht="68.25">
      <c r="A587" s="35"/>
      <c r="B587" s="36"/>
      <c r="C587" s="37"/>
      <c r="D587" s="187" t="s">
        <v>137</v>
      </c>
      <c r="E587" s="37"/>
      <c r="F587" s="188" t="s">
        <v>760</v>
      </c>
      <c r="G587" s="37"/>
      <c r="H587" s="37"/>
      <c r="I587" s="189"/>
      <c r="J587" s="37"/>
      <c r="K587" s="37"/>
      <c r="L587" s="40"/>
      <c r="M587" s="190"/>
      <c r="N587" s="191"/>
      <c r="O587" s="65"/>
      <c r="P587" s="65"/>
      <c r="Q587" s="65"/>
      <c r="R587" s="65"/>
      <c r="S587" s="65"/>
      <c r="T587" s="66"/>
      <c r="U587" s="35"/>
      <c r="V587" s="35"/>
      <c r="W587" s="35"/>
      <c r="X587" s="35"/>
      <c r="Y587" s="35"/>
      <c r="Z587" s="35"/>
      <c r="AA587" s="35"/>
      <c r="AB587" s="35"/>
      <c r="AC587" s="35"/>
      <c r="AD587" s="35"/>
      <c r="AE587" s="35"/>
      <c r="AT587" s="18" t="s">
        <v>137</v>
      </c>
      <c r="AU587" s="18" t="s">
        <v>79</v>
      </c>
    </row>
    <row r="588" spans="1:65" s="2" customFormat="1" ht="68.25">
      <c r="A588" s="35"/>
      <c r="B588" s="36"/>
      <c r="C588" s="37"/>
      <c r="D588" s="187" t="s">
        <v>139</v>
      </c>
      <c r="E588" s="37"/>
      <c r="F588" s="192" t="s">
        <v>620</v>
      </c>
      <c r="G588" s="37"/>
      <c r="H588" s="37"/>
      <c r="I588" s="189"/>
      <c r="J588" s="37"/>
      <c r="K588" s="37"/>
      <c r="L588" s="40"/>
      <c r="M588" s="190"/>
      <c r="N588" s="191"/>
      <c r="O588" s="65"/>
      <c r="P588" s="65"/>
      <c r="Q588" s="65"/>
      <c r="R588" s="65"/>
      <c r="S588" s="65"/>
      <c r="T588" s="66"/>
      <c r="U588" s="35"/>
      <c r="V588" s="35"/>
      <c r="W588" s="35"/>
      <c r="X588" s="35"/>
      <c r="Y588" s="35"/>
      <c r="Z588" s="35"/>
      <c r="AA588" s="35"/>
      <c r="AB588" s="35"/>
      <c r="AC588" s="35"/>
      <c r="AD588" s="35"/>
      <c r="AE588" s="35"/>
      <c r="AT588" s="18" t="s">
        <v>139</v>
      </c>
      <c r="AU588" s="18" t="s">
        <v>79</v>
      </c>
    </row>
    <row r="589" spans="1:65" s="2" customFormat="1" ht="19.5">
      <c r="A589" s="35"/>
      <c r="B589" s="36"/>
      <c r="C589" s="37"/>
      <c r="D589" s="187" t="s">
        <v>141</v>
      </c>
      <c r="E589" s="37"/>
      <c r="F589" s="192" t="s">
        <v>761</v>
      </c>
      <c r="G589" s="37"/>
      <c r="H589" s="37"/>
      <c r="I589" s="189"/>
      <c r="J589" s="37"/>
      <c r="K589" s="37"/>
      <c r="L589" s="40"/>
      <c r="M589" s="190"/>
      <c r="N589" s="191"/>
      <c r="O589" s="65"/>
      <c r="P589" s="65"/>
      <c r="Q589" s="65"/>
      <c r="R589" s="65"/>
      <c r="S589" s="65"/>
      <c r="T589" s="66"/>
      <c r="U589" s="35"/>
      <c r="V589" s="35"/>
      <c r="W589" s="35"/>
      <c r="X589" s="35"/>
      <c r="Y589" s="35"/>
      <c r="Z589" s="35"/>
      <c r="AA589" s="35"/>
      <c r="AB589" s="35"/>
      <c r="AC589" s="35"/>
      <c r="AD589" s="35"/>
      <c r="AE589" s="35"/>
      <c r="AT589" s="18" t="s">
        <v>141</v>
      </c>
      <c r="AU589" s="18" t="s">
        <v>79</v>
      </c>
    </row>
    <row r="590" spans="1:65" s="13" customFormat="1" ht="11.25">
      <c r="B590" s="193"/>
      <c r="C590" s="194"/>
      <c r="D590" s="187" t="s">
        <v>143</v>
      </c>
      <c r="E590" s="195" t="s">
        <v>19</v>
      </c>
      <c r="F590" s="196" t="s">
        <v>762</v>
      </c>
      <c r="G590" s="194"/>
      <c r="H590" s="197">
        <v>2</v>
      </c>
      <c r="I590" s="198"/>
      <c r="J590" s="194"/>
      <c r="K590" s="194"/>
      <c r="L590" s="199"/>
      <c r="M590" s="200"/>
      <c r="N590" s="201"/>
      <c r="O590" s="201"/>
      <c r="P590" s="201"/>
      <c r="Q590" s="201"/>
      <c r="R590" s="201"/>
      <c r="S590" s="201"/>
      <c r="T590" s="202"/>
      <c r="AT590" s="203" t="s">
        <v>143</v>
      </c>
      <c r="AU590" s="203" t="s">
        <v>79</v>
      </c>
      <c r="AV590" s="13" t="s">
        <v>81</v>
      </c>
      <c r="AW590" s="13" t="s">
        <v>33</v>
      </c>
      <c r="AX590" s="13" t="s">
        <v>79</v>
      </c>
      <c r="AY590" s="203" t="s">
        <v>127</v>
      </c>
    </row>
    <row r="591" spans="1:65" s="2" customFormat="1" ht="36">
      <c r="A591" s="35"/>
      <c r="B591" s="36"/>
      <c r="C591" s="174" t="s">
        <v>763</v>
      </c>
      <c r="D591" s="174" t="s">
        <v>130</v>
      </c>
      <c r="E591" s="175" t="s">
        <v>764</v>
      </c>
      <c r="F591" s="176" t="s">
        <v>765</v>
      </c>
      <c r="G591" s="177" t="s">
        <v>147</v>
      </c>
      <c r="H591" s="178">
        <v>39.558</v>
      </c>
      <c r="I591" s="179"/>
      <c r="J591" s="180">
        <f>ROUND(I591*H591,2)</f>
        <v>0</v>
      </c>
      <c r="K591" s="176" t="s">
        <v>134</v>
      </c>
      <c r="L591" s="40"/>
      <c r="M591" s="181" t="s">
        <v>19</v>
      </c>
      <c r="N591" s="182" t="s">
        <v>42</v>
      </c>
      <c r="O591" s="65"/>
      <c r="P591" s="183">
        <f>O591*H591</f>
        <v>0</v>
      </c>
      <c r="Q591" s="183">
        <v>0</v>
      </c>
      <c r="R591" s="183">
        <f>Q591*H591</f>
        <v>0</v>
      </c>
      <c r="S591" s="183">
        <v>0</v>
      </c>
      <c r="T591" s="184">
        <f>S591*H591</f>
        <v>0</v>
      </c>
      <c r="U591" s="35"/>
      <c r="V591" s="35"/>
      <c r="W591" s="35"/>
      <c r="X591" s="35"/>
      <c r="Y591" s="35"/>
      <c r="Z591" s="35"/>
      <c r="AA591" s="35"/>
      <c r="AB591" s="35"/>
      <c r="AC591" s="35"/>
      <c r="AD591" s="35"/>
      <c r="AE591" s="35"/>
      <c r="AR591" s="185" t="s">
        <v>489</v>
      </c>
      <c r="AT591" s="185" t="s">
        <v>130</v>
      </c>
      <c r="AU591" s="185" t="s">
        <v>79</v>
      </c>
      <c r="AY591" s="18" t="s">
        <v>127</v>
      </c>
      <c r="BE591" s="186">
        <f>IF(N591="základní",J591,0)</f>
        <v>0</v>
      </c>
      <c r="BF591" s="186">
        <f>IF(N591="snížená",J591,0)</f>
        <v>0</v>
      </c>
      <c r="BG591" s="186">
        <f>IF(N591="zákl. přenesená",J591,0)</f>
        <v>0</v>
      </c>
      <c r="BH591" s="186">
        <f>IF(N591="sníž. přenesená",J591,0)</f>
        <v>0</v>
      </c>
      <c r="BI591" s="186">
        <f>IF(N591="nulová",J591,0)</f>
        <v>0</v>
      </c>
      <c r="BJ591" s="18" t="s">
        <v>79</v>
      </c>
      <c r="BK591" s="186">
        <f>ROUND(I591*H591,2)</f>
        <v>0</v>
      </c>
      <c r="BL591" s="18" t="s">
        <v>489</v>
      </c>
      <c r="BM591" s="185" t="s">
        <v>766</v>
      </c>
    </row>
    <row r="592" spans="1:65" s="2" customFormat="1" ht="68.25">
      <c r="A592" s="35"/>
      <c r="B592" s="36"/>
      <c r="C592" s="37"/>
      <c r="D592" s="187" t="s">
        <v>137</v>
      </c>
      <c r="E592" s="37"/>
      <c r="F592" s="188" t="s">
        <v>767</v>
      </c>
      <c r="G592" s="37"/>
      <c r="H592" s="37"/>
      <c r="I592" s="189"/>
      <c r="J592" s="37"/>
      <c r="K592" s="37"/>
      <c r="L592" s="40"/>
      <c r="M592" s="190"/>
      <c r="N592" s="191"/>
      <c r="O592" s="65"/>
      <c r="P592" s="65"/>
      <c r="Q592" s="65"/>
      <c r="R592" s="65"/>
      <c r="S592" s="65"/>
      <c r="T592" s="66"/>
      <c r="U592" s="35"/>
      <c r="V592" s="35"/>
      <c r="W592" s="35"/>
      <c r="X592" s="35"/>
      <c r="Y592" s="35"/>
      <c r="Z592" s="35"/>
      <c r="AA592" s="35"/>
      <c r="AB592" s="35"/>
      <c r="AC592" s="35"/>
      <c r="AD592" s="35"/>
      <c r="AE592" s="35"/>
      <c r="AT592" s="18" t="s">
        <v>137</v>
      </c>
      <c r="AU592" s="18" t="s">
        <v>79</v>
      </c>
    </row>
    <row r="593" spans="1:65" s="2" customFormat="1" ht="68.25">
      <c r="A593" s="35"/>
      <c r="B593" s="36"/>
      <c r="C593" s="37"/>
      <c r="D593" s="187" t="s">
        <v>139</v>
      </c>
      <c r="E593" s="37"/>
      <c r="F593" s="192" t="s">
        <v>620</v>
      </c>
      <c r="G593" s="37"/>
      <c r="H593" s="37"/>
      <c r="I593" s="189"/>
      <c r="J593" s="37"/>
      <c r="K593" s="37"/>
      <c r="L593" s="40"/>
      <c r="M593" s="190"/>
      <c r="N593" s="191"/>
      <c r="O593" s="65"/>
      <c r="P593" s="65"/>
      <c r="Q593" s="65"/>
      <c r="R593" s="65"/>
      <c r="S593" s="65"/>
      <c r="T593" s="66"/>
      <c r="U593" s="35"/>
      <c r="V593" s="35"/>
      <c r="W593" s="35"/>
      <c r="X593" s="35"/>
      <c r="Y593" s="35"/>
      <c r="Z593" s="35"/>
      <c r="AA593" s="35"/>
      <c r="AB593" s="35"/>
      <c r="AC593" s="35"/>
      <c r="AD593" s="35"/>
      <c r="AE593" s="35"/>
      <c r="AT593" s="18" t="s">
        <v>139</v>
      </c>
      <c r="AU593" s="18" t="s">
        <v>79</v>
      </c>
    </row>
    <row r="594" spans="1:65" s="2" customFormat="1" ht="39">
      <c r="A594" s="35"/>
      <c r="B594" s="36"/>
      <c r="C594" s="37"/>
      <c r="D594" s="187" t="s">
        <v>141</v>
      </c>
      <c r="E594" s="37"/>
      <c r="F594" s="192" t="s">
        <v>768</v>
      </c>
      <c r="G594" s="37"/>
      <c r="H594" s="37"/>
      <c r="I594" s="189"/>
      <c r="J594" s="37"/>
      <c r="K594" s="37"/>
      <c r="L594" s="40"/>
      <c r="M594" s="190"/>
      <c r="N594" s="191"/>
      <c r="O594" s="65"/>
      <c r="P594" s="65"/>
      <c r="Q594" s="65"/>
      <c r="R594" s="65"/>
      <c r="S594" s="65"/>
      <c r="T594" s="66"/>
      <c r="U594" s="35"/>
      <c r="V594" s="35"/>
      <c r="W594" s="35"/>
      <c r="X594" s="35"/>
      <c r="Y594" s="35"/>
      <c r="Z594" s="35"/>
      <c r="AA594" s="35"/>
      <c r="AB594" s="35"/>
      <c r="AC594" s="35"/>
      <c r="AD594" s="35"/>
      <c r="AE594" s="35"/>
      <c r="AT594" s="18" t="s">
        <v>141</v>
      </c>
      <c r="AU594" s="18" t="s">
        <v>79</v>
      </c>
    </row>
    <row r="595" spans="1:65" s="14" customFormat="1" ht="11.25">
      <c r="B595" s="204"/>
      <c r="C595" s="205"/>
      <c r="D595" s="187" t="s">
        <v>143</v>
      </c>
      <c r="E595" s="206" t="s">
        <v>19</v>
      </c>
      <c r="F595" s="207" t="s">
        <v>769</v>
      </c>
      <c r="G595" s="205"/>
      <c r="H595" s="206" t="s">
        <v>19</v>
      </c>
      <c r="I595" s="208"/>
      <c r="J595" s="205"/>
      <c r="K595" s="205"/>
      <c r="L595" s="209"/>
      <c r="M595" s="210"/>
      <c r="N595" s="211"/>
      <c r="O595" s="211"/>
      <c r="P595" s="211"/>
      <c r="Q595" s="211"/>
      <c r="R595" s="211"/>
      <c r="S595" s="211"/>
      <c r="T595" s="212"/>
      <c r="AT595" s="213" t="s">
        <v>143</v>
      </c>
      <c r="AU595" s="213" t="s">
        <v>79</v>
      </c>
      <c r="AV595" s="14" t="s">
        <v>79</v>
      </c>
      <c r="AW595" s="14" t="s">
        <v>33</v>
      </c>
      <c r="AX595" s="14" t="s">
        <v>71</v>
      </c>
      <c r="AY595" s="213" t="s">
        <v>127</v>
      </c>
    </row>
    <row r="596" spans="1:65" s="13" customFormat="1" ht="11.25">
      <c r="B596" s="193"/>
      <c r="C596" s="194"/>
      <c r="D596" s="187" t="s">
        <v>143</v>
      </c>
      <c r="E596" s="195" t="s">
        <v>19</v>
      </c>
      <c r="F596" s="196" t="s">
        <v>770</v>
      </c>
      <c r="G596" s="194"/>
      <c r="H596" s="197">
        <v>4.4000000000000004</v>
      </c>
      <c r="I596" s="198"/>
      <c r="J596" s="194"/>
      <c r="K596" s="194"/>
      <c r="L596" s="199"/>
      <c r="M596" s="200"/>
      <c r="N596" s="201"/>
      <c r="O596" s="201"/>
      <c r="P596" s="201"/>
      <c r="Q596" s="201"/>
      <c r="R596" s="201"/>
      <c r="S596" s="201"/>
      <c r="T596" s="202"/>
      <c r="AT596" s="203" t="s">
        <v>143</v>
      </c>
      <c r="AU596" s="203" t="s">
        <v>79</v>
      </c>
      <c r="AV596" s="13" t="s">
        <v>81</v>
      </c>
      <c r="AW596" s="13" t="s">
        <v>33</v>
      </c>
      <c r="AX596" s="13" t="s">
        <v>71</v>
      </c>
      <c r="AY596" s="203" t="s">
        <v>127</v>
      </c>
    </row>
    <row r="597" spans="1:65" s="13" customFormat="1" ht="11.25">
      <c r="B597" s="193"/>
      <c r="C597" s="194"/>
      <c r="D597" s="187" t="s">
        <v>143</v>
      </c>
      <c r="E597" s="195" t="s">
        <v>19</v>
      </c>
      <c r="F597" s="196" t="s">
        <v>771</v>
      </c>
      <c r="G597" s="194"/>
      <c r="H597" s="197">
        <v>35.158000000000001</v>
      </c>
      <c r="I597" s="198"/>
      <c r="J597" s="194"/>
      <c r="K597" s="194"/>
      <c r="L597" s="199"/>
      <c r="M597" s="200"/>
      <c r="N597" s="201"/>
      <c r="O597" s="201"/>
      <c r="P597" s="201"/>
      <c r="Q597" s="201"/>
      <c r="R597" s="201"/>
      <c r="S597" s="201"/>
      <c r="T597" s="202"/>
      <c r="AT597" s="203" t="s">
        <v>143</v>
      </c>
      <c r="AU597" s="203" t="s">
        <v>79</v>
      </c>
      <c r="AV597" s="13" t="s">
        <v>81</v>
      </c>
      <c r="AW597" s="13" t="s">
        <v>33</v>
      </c>
      <c r="AX597" s="13" t="s">
        <v>71</v>
      </c>
      <c r="AY597" s="203" t="s">
        <v>127</v>
      </c>
    </row>
    <row r="598" spans="1:65" s="15" customFormat="1" ht="11.25">
      <c r="B598" s="214"/>
      <c r="C598" s="215"/>
      <c r="D598" s="187" t="s">
        <v>143</v>
      </c>
      <c r="E598" s="216" t="s">
        <v>19</v>
      </c>
      <c r="F598" s="217" t="s">
        <v>160</v>
      </c>
      <c r="G598" s="215"/>
      <c r="H598" s="218">
        <v>39.558</v>
      </c>
      <c r="I598" s="219"/>
      <c r="J598" s="215"/>
      <c r="K598" s="215"/>
      <c r="L598" s="220"/>
      <c r="M598" s="221"/>
      <c r="N598" s="222"/>
      <c r="O598" s="222"/>
      <c r="P598" s="222"/>
      <c r="Q598" s="222"/>
      <c r="R598" s="222"/>
      <c r="S598" s="222"/>
      <c r="T598" s="223"/>
      <c r="AT598" s="224" t="s">
        <v>143</v>
      </c>
      <c r="AU598" s="224" t="s">
        <v>79</v>
      </c>
      <c r="AV598" s="15" t="s">
        <v>135</v>
      </c>
      <c r="AW598" s="15" t="s">
        <v>33</v>
      </c>
      <c r="AX598" s="15" t="s">
        <v>79</v>
      </c>
      <c r="AY598" s="224" t="s">
        <v>127</v>
      </c>
    </row>
    <row r="599" spans="1:65" s="2" customFormat="1" ht="36">
      <c r="A599" s="35"/>
      <c r="B599" s="36"/>
      <c r="C599" s="174" t="s">
        <v>772</v>
      </c>
      <c r="D599" s="174" t="s">
        <v>130</v>
      </c>
      <c r="E599" s="175" t="s">
        <v>773</v>
      </c>
      <c r="F599" s="176" t="s">
        <v>774</v>
      </c>
      <c r="G599" s="177" t="s">
        <v>147</v>
      </c>
      <c r="H599" s="178">
        <v>9.4499999999999993</v>
      </c>
      <c r="I599" s="179"/>
      <c r="J599" s="180">
        <f>ROUND(I599*H599,2)</f>
        <v>0</v>
      </c>
      <c r="K599" s="176" t="s">
        <v>134</v>
      </c>
      <c r="L599" s="40"/>
      <c r="M599" s="181" t="s">
        <v>19</v>
      </c>
      <c r="N599" s="182" t="s">
        <v>42</v>
      </c>
      <c r="O599" s="65"/>
      <c r="P599" s="183">
        <f>O599*H599</f>
        <v>0</v>
      </c>
      <c r="Q599" s="183">
        <v>0</v>
      </c>
      <c r="R599" s="183">
        <f>Q599*H599</f>
        <v>0</v>
      </c>
      <c r="S599" s="183">
        <v>0</v>
      </c>
      <c r="T599" s="184">
        <f>S599*H599</f>
        <v>0</v>
      </c>
      <c r="U599" s="35"/>
      <c r="V599" s="35"/>
      <c r="W599" s="35"/>
      <c r="X599" s="35"/>
      <c r="Y599" s="35"/>
      <c r="Z599" s="35"/>
      <c r="AA599" s="35"/>
      <c r="AB599" s="35"/>
      <c r="AC599" s="35"/>
      <c r="AD599" s="35"/>
      <c r="AE599" s="35"/>
      <c r="AR599" s="185" t="s">
        <v>489</v>
      </c>
      <c r="AT599" s="185" t="s">
        <v>130</v>
      </c>
      <c r="AU599" s="185" t="s">
        <v>79</v>
      </c>
      <c r="AY599" s="18" t="s">
        <v>127</v>
      </c>
      <c r="BE599" s="186">
        <f>IF(N599="základní",J599,0)</f>
        <v>0</v>
      </c>
      <c r="BF599" s="186">
        <f>IF(N599="snížená",J599,0)</f>
        <v>0</v>
      </c>
      <c r="BG599" s="186">
        <f>IF(N599="zákl. přenesená",J599,0)</f>
        <v>0</v>
      </c>
      <c r="BH599" s="186">
        <f>IF(N599="sníž. přenesená",J599,0)</f>
        <v>0</v>
      </c>
      <c r="BI599" s="186">
        <f>IF(N599="nulová",J599,0)</f>
        <v>0</v>
      </c>
      <c r="BJ599" s="18" t="s">
        <v>79</v>
      </c>
      <c r="BK599" s="186">
        <f>ROUND(I599*H599,2)</f>
        <v>0</v>
      </c>
      <c r="BL599" s="18" t="s">
        <v>489</v>
      </c>
      <c r="BM599" s="185" t="s">
        <v>775</v>
      </c>
    </row>
    <row r="600" spans="1:65" s="2" customFormat="1" ht="68.25">
      <c r="A600" s="35"/>
      <c r="B600" s="36"/>
      <c r="C600" s="37"/>
      <c r="D600" s="187" t="s">
        <v>137</v>
      </c>
      <c r="E600" s="37"/>
      <c r="F600" s="188" t="s">
        <v>776</v>
      </c>
      <c r="G600" s="37"/>
      <c r="H600" s="37"/>
      <c r="I600" s="189"/>
      <c r="J600" s="37"/>
      <c r="K600" s="37"/>
      <c r="L600" s="40"/>
      <c r="M600" s="190"/>
      <c r="N600" s="191"/>
      <c r="O600" s="65"/>
      <c r="P600" s="65"/>
      <c r="Q600" s="65"/>
      <c r="R600" s="65"/>
      <c r="S600" s="65"/>
      <c r="T600" s="66"/>
      <c r="U600" s="35"/>
      <c r="V600" s="35"/>
      <c r="W600" s="35"/>
      <c r="X600" s="35"/>
      <c r="Y600" s="35"/>
      <c r="Z600" s="35"/>
      <c r="AA600" s="35"/>
      <c r="AB600" s="35"/>
      <c r="AC600" s="35"/>
      <c r="AD600" s="35"/>
      <c r="AE600" s="35"/>
      <c r="AT600" s="18" t="s">
        <v>137</v>
      </c>
      <c r="AU600" s="18" t="s">
        <v>79</v>
      </c>
    </row>
    <row r="601" spans="1:65" s="2" customFormat="1" ht="68.25">
      <c r="A601" s="35"/>
      <c r="B601" s="36"/>
      <c r="C601" s="37"/>
      <c r="D601" s="187" t="s">
        <v>139</v>
      </c>
      <c r="E601" s="37"/>
      <c r="F601" s="192" t="s">
        <v>620</v>
      </c>
      <c r="G601" s="37"/>
      <c r="H601" s="37"/>
      <c r="I601" s="189"/>
      <c r="J601" s="37"/>
      <c r="K601" s="37"/>
      <c r="L601" s="40"/>
      <c r="M601" s="190"/>
      <c r="N601" s="191"/>
      <c r="O601" s="65"/>
      <c r="P601" s="65"/>
      <c r="Q601" s="65"/>
      <c r="R601" s="65"/>
      <c r="S601" s="65"/>
      <c r="T601" s="66"/>
      <c r="U601" s="35"/>
      <c r="V601" s="35"/>
      <c r="W601" s="35"/>
      <c r="X601" s="35"/>
      <c r="Y601" s="35"/>
      <c r="Z601" s="35"/>
      <c r="AA601" s="35"/>
      <c r="AB601" s="35"/>
      <c r="AC601" s="35"/>
      <c r="AD601" s="35"/>
      <c r="AE601" s="35"/>
      <c r="AT601" s="18" t="s">
        <v>139</v>
      </c>
      <c r="AU601" s="18" t="s">
        <v>79</v>
      </c>
    </row>
    <row r="602" spans="1:65" s="2" customFormat="1" ht="29.25">
      <c r="A602" s="35"/>
      <c r="B602" s="36"/>
      <c r="C602" s="37"/>
      <c r="D602" s="187" t="s">
        <v>141</v>
      </c>
      <c r="E602" s="37"/>
      <c r="F602" s="192" t="s">
        <v>777</v>
      </c>
      <c r="G602" s="37"/>
      <c r="H602" s="37"/>
      <c r="I602" s="189"/>
      <c r="J602" s="37"/>
      <c r="K602" s="37"/>
      <c r="L602" s="40"/>
      <c r="M602" s="190"/>
      <c r="N602" s="191"/>
      <c r="O602" s="65"/>
      <c r="P602" s="65"/>
      <c r="Q602" s="65"/>
      <c r="R602" s="65"/>
      <c r="S602" s="65"/>
      <c r="T602" s="66"/>
      <c r="U602" s="35"/>
      <c r="V602" s="35"/>
      <c r="W602" s="35"/>
      <c r="X602" s="35"/>
      <c r="Y602" s="35"/>
      <c r="Z602" s="35"/>
      <c r="AA602" s="35"/>
      <c r="AB602" s="35"/>
      <c r="AC602" s="35"/>
      <c r="AD602" s="35"/>
      <c r="AE602" s="35"/>
      <c r="AT602" s="18" t="s">
        <v>141</v>
      </c>
      <c r="AU602" s="18" t="s">
        <v>79</v>
      </c>
    </row>
    <row r="603" spans="1:65" s="14" customFormat="1" ht="11.25">
      <c r="B603" s="204"/>
      <c r="C603" s="205"/>
      <c r="D603" s="187" t="s">
        <v>143</v>
      </c>
      <c r="E603" s="206" t="s">
        <v>19</v>
      </c>
      <c r="F603" s="207" t="s">
        <v>654</v>
      </c>
      <c r="G603" s="205"/>
      <c r="H603" s="206" t="s">
        <v>19</v>
      </c>
      <c r="I603" s="208"/>
      <c r="J603" s="205"/>
      <c r="K603" s="205"/>
      <c r="L603" s="209"/>
      <c r="M603" s="210"/>
      <c r="N603" s="211"/>
      <c r="O603" s="211"/>
      <c r="P603" s="211"/>
      <c r="Q603" s="211"/>
      <c r="R603" s="211"/>
      <c r="S603" s="211"/>
      <c r="T603" s="212"/>
      <c r="AT603" s="213" t="s">
        <v>143</v>
      </c>
      <c r="AU603" s="213" t="s">
        <v>79</v>
      </c>
      <c r="AV603" s="14" t="s">
        <v>79</v>
      </c>
      <c r="AW603" s="14" t="s">
        <v>33</v>
      </c>
      <c r="AX603" s="14" t="s">
        <v>71</v>
      </c>
      <c r="AY603" s="213" t="s">
        <v>127</v>
      </c>
    </row>
    <row r="604" spans="1:65" s="13" customFormat="1" ht="11.25">
      <c r="B604" s="193"/>
      <c r="C604" s="194"/>
      <c r="D604" s="187" t="s">
        <v>143</v>
      </c>
      <c r="E604" s="195" t="s">
        <v>19</v>
      </c>
      <c r="F604" s="196" t="s">
        <v>655</v>
      </c>
      <c r="G604" s="194"/>
      <c r="H604" s="197">
        <v>9.4499999999999993</v>
      </c>
      <c r="I604" s="198"/>
      <c r="J604" s="194"/>
      <c r="K604" s="194"/>
      <c r="L604" s="199"/>
      <c r="M604" s="200"/>
      <c r="N604" s="201"/>
      <c r="O604" s="201"/>
      <c r="P604" s="201"/>
      <c r="Q604" s="201"/>
      <c r="R604" s="201"/>
      <c r="S604" s="201"/>
      <c r="T604" s="202"/>
      <c r="AT604" s="203" t="s">
        <v>143</v>
      </c>
      <c r="AU604" s="203" t="s">
        <v>79</v>
      </c>
      <c r="AV604" s="13" t="s">
        <v>81</v>
      </c>
      <c r="AW604" s="13" t="s">
        <v>33</v>
      </c>
      <c r="AX604" s="13" t="s">
        <v>79</v>
      </c>
      <c r="AY604" s="203" t="s">
        <v>127</v>
      </c>
    </row>
    <row r="605" spans="1:65" s="12" customFormat="1" ht="25.9" customHeight="1">
      <c r="B605" s="158"/>
      <c r="C605" s="159"/>
      <c r="D605" s="160" t="s">
        <v>70</v>
      </c>
      <c r="E605" s="161" t="s">
        <v>778</v>
      </c>
      <c r="F605" s="161" t="s">
        <v>779</v>
      </c>
      <c r="G605" s="159"/>
      <c r="H605" s="159"/>
      <c r="I605" s="162"/>
      <c r="J605" s="163">
        <f>BK605</f>
        <v>0</v>
      </c>
      <c r="K605" s="159"/>
      <c r="L605" s="164"/>
      <c r="M605" s="165"/>
      <c r="N605" s="166"/>
      <c r="O605" s="166"/>
      <c r="P605" s="167">
        <f>SUM(P606:P693)</f>
        <v>0</v>
      </c>
      <c r="Q605" s="166"/>
      <c r="R605" s="167">
        <f>SUM(R606:R693)</f>
        <v>0</v>
      </c>
      <c r="S605" s="166"/>
      <c r="T605" s="168">
        <f>SUM(T606:T693)</f>
        <v>0</v>
      </c>
      <c r="AR605" s="169" t="s">
        <v>79</v>
      </c>
      <c r="AT605" s="170" t="s">
        <v>70</v>
      </c>
      <c r="AU605" s="170" t="s">
        <v>71</v>
      </c>
      <c r="AY605" s="169" t="s">
        <v>127</v>
      </c>
      <c r="BK605" s="171">
        <f>SUM(BK606:BK693)</f>
        <v>0</v>
      </c>
    </row>
    <row r="606" spans="1:65" s="2" customFormat="1" ht="16.5" customHeight="1">
      <c r="A606" s="35"/>
      <c r="B606" s="36"/>
      <c r="C606" s="174" t="s">
        <v>780</v>
      </c>
      <c r="D606" s="174" t="s">
        <v>130</v>
      </c>
      <c r="E606" s="175" t="s">
        <v>781</v>
      </c>
      <c r="F606" s="176" t="s">
        <v>782</v>
      </c>
      <c r="G606" s="177" t="s">
        <v>182</v>
      </c>
      <c r="H606" s="178">
        <v>470</v>
      </c>
      <c r="I606" s="179"/>
      <c r="J606" s="180">
        <f>ROUND(I606*H606,2)</f>
        <v>0</v>
      </c>
      <c r="K606" s="176" t="s">
        <v>783</v>
      </c>
      <c r="L606" s="40"/>
      <c r="M606" s="181" t="s">
        <v>19</v>
      </c>
      <c r="N606" s="182" t="s">
        <v>42</v>
      </c>
      <c r="O606" s="65"/>
      <c r="P606" s="183">
        <f>O606*H606</f>
        <v>0</v>
      </c>
      <c r="Q606" s="183">
        <v>0</v>
      </c>
      <c r="R606" s="183">
        <f>Q606*H606</f>
        <v>0</v>
      </c>
      <c r="S606" s="183">
        <v>0</v>
      </c>
      <c r="T606" s="184">
        <f>S606*H606</f>
        <v>0</v>
      </c>
      <c r="U606" s="35"/>
      <c r="V606" s="35"/>
      <c r="W606" s="35"/>
      <c r="X606" s="35"/>
      <c r="Y606" s="35"/>
      <c r="Z606" s="35"/>
      <c r="AA606" s="35"/>
      <c r="AB606" s="35"/>
      <c r="AC606" s="35"/>
      <c r="AD606" s="35"/>
      <c r="AE606" s="35"/>
      <c r="AR606" s="185" t="s">
        <v>79</v>
      </c>
      <c r="AT606" s="185" t="s">
        <v>130</v>
      </c>
      <c r="AU606" s="185" t="s">
        <v>79</v>
      </c>
      <c r="AY606" s="18" t="s">
        <v>127</v>
      </c>
      <c r="BE606" s="186">
        <f>IF(N606="základní",J606,0)</f>
        <v>0</v>
      </c>
      <c r="BF606" s="186">
        <f>IF(N606="snížená",J606,0)</f>
        <v>0</v>
      </c>
      <c r="BG606" s="186">
        <f>IF(N606="zákl. přenesená",J606,0)</f>
        <v>0</v>
      </c>
      <c r="BH606" s="186">
        <f>IF(N606="sníž. přenesená",J606,0)</f>
        <v>0</v>
      </c>
      <c r="BI606" s="186">
        <f>IF(N606="nulová",J606,0)</f>
        <v>0</v>
      </c>
      <c r="BJ606" s="18" t="s">
        <v>79</v>
      </c>
      <c r="BK606" s="186">
        <f>ROUND(I606*H606,2)</f>
        <v>0</v>
      </c>
      <c r="BL606" s="18" t="s">
        <v>79</v>
      </c>
      <c r="BM606" s="185" t="s">
        <v>784</v>
      </c>
    </row>
    <row r="607" spans="1:65" s="2" customFormat="1" ht="11.25">
      <c r="A607" s="35"/>
      <c r="B607" s="36"/>
      <c r="C607" s="37"/>
      <c r="D607" s="187" t="s">
        <v>137</v>
      </c>
      <c r="E607" s="37"/>
      <c r="F607" s="188" t="s">
        <v>782</v>
      </c>
      <c r="G607" s="37"/>
      <c r="H607" s="37"/>
      <c r="I607" s="189"/>
      <c r="J607" s="37"/>
      <c r="K607" s="37"/>
      <c r="L607" s="40"/>
      <c r="M607" s="190"/>
      <c r="N607" s="191"/>
      <c r="O607" s="65"/>
      <c r="P607" s="65"/>
      <c r="Q607" s="65"/>
      <c r="R607" s="65"/>
      <c r="S607" s="65"/>
      <c r="T607" s="66"/>
      <c r="U607" s="35"/>
      <c r="V607" s="35"/>
      <c r="W607" s="35"/>
      <c r="X607" s="35"/>
      <c r="Y607" s="35"/>
      <c r="Z607" s="35"/>
      <c r="AA607" s="35"/>
      <c r="AB607" s="35"/>
      <c r="AC607" s="35"/>
      <c r="AD607" s="35"/>
      <c r="AE607" s="35"/>
      <c r="AT607" s="18" t="s">
        <v>137</v>
      </c>
      <c r="AU607" s="18" t="s">
        <v>79</v>
      </c>
    </row>
    <row r="608" spans="1:65" s="2" customFormat="1" ht="16.5" customHeight="1">
      <c r="A608" s="35"/>
      <c r="B608" s="36"/>
      <c r="C608" s="174" t="s">
        <v>785</v>
      </c>
      <c r="D608" s="174" t="s">
        <v>130</v>
      </c>
      <c r="E608" s="175" t="s">
        <v>786</v>
      </c>
      <c r="F608" s="176" t="s">
        <v>787</v>
      </c>
      <c r="G608" s="177" t="s">
        <v>182</v>
      </c>
      <c r="H608" s="178">
        <v>450</v>
      </c>
      <c r="I608" s="179"/>
      <c r="J608" s="180">
        <f>ROUND(I608*H608,2)</f>
        <v>0</v>
      </c>
      <c r="K608" s="176" t="s">
        <v>783</v>
      </c>
      <c r="L608" s="40"/>
      <c r="M608" s="181" t="s">
        <v>19</v>
      </c>
      <c r="N608" s="182" t="s">
        <v>42</v>
      </c>
      <c r="O608" s="65"/>
      <c r="P608" s="183">
        <f>O608*H608</f>
        <v>0</v>
      </c>
      <c r="Q608" s="183">
        <v>0</v>
      </c>
      <c r="R608" s="183">
        <f>Q608*H608</f>
        <v>0</v>
      </c>
      <c r="S608" s="183">
        <v>0</v>
      </c>
      <c r="T608" s="184">
        <f>S608*H608</f>
        <v>0</v>
      </c>
      <c r="U608" s="35"/>
      <c r="V608" s="35"/>
      <c r="W608" s="35"/>
      <c r="X608" s="35"/>
      <c r="Y608" s="35"/>
      <c r="Z608" s="35"/>
      <c r="AA608" s="35"/>
      <c r="AB608" s="35"/>
      <c r="AC608" s="35"/>
      <c r="AD608" s="35"/>
      <c r="AE608" s="35"/>
      <c r="AR608" s="185" t="s">
        <v>79</v>
      </c>
      <c r="AT608" s="185" t="s">
        <v>130</v>
      </c>
      <c r="AU608" s="185" t="s">
        <v>79</v>
      </c>
      <c r="AY608" s="18" t="s">
        <v>127</v>
      </c>
      <c r="BE608" s="186">
        <f>IF(N608="základní",J608,0)</f>
        <v>0</v>
      </c>
      <c r="BF608" s="186">
        <f>IF(N608="snížená",J608,0)</f>
        <v>0</v>
      </c>
      <c r="BG608" s="186">
        <f>IF(N608="zákl. přenesená",J608,0)</f>
        <v>0</v>
      </c>
      <c r="BH608" s="186">
        <f>IF(N608="sníž. přenesená",J608,0)</f>
        <v>0</v>
      </c>
      <c r="BI608" s="186">
        <f>IF(N608="nulová",J608,0)</f>
        <v>0</v>
      </c>
      <c r="BJ608" s="18" t="s">
        <v>79</v>
      </c>
      <c r="BK608" s="186">
        <f>ROUND(I608*H608,2)</f>
        <v>0</v>
      </c>
      <c r="BL608" s="18" t="s">
        <v>79</v>
      </c>
      <c r="BM608" s="185" t="s">
        <v>788</v>
      </c>
    </row>
    <row r="609" spans="1:65" s="2" customFormat="1" ht="11.25">
      <c r="A609" s="35"/>
      <c r="B609" s="36"/>
      <c r="C609" s="37"/>
      <c r="D609" s="187" t="s">
        <v>137</v>
      </c>
      <c r="E609" s="37"/>
      <c r="F609" s="188" t="s">
        <v>787</v>
      </c>
      <c r="G609" s="37"/>
      <c r="H609" s="37"/>
      <c r="I609" s="189"/>
      <c r="J609" s="37"/>
      <c r="K609" s="37"/>
      <c r="L609" s="40"/>
      <c r="M609" s="190"/>
      <c r="N609" s="191"/>
      <c r="O609" s="65"/>
      <c r="P609" s="65"/>
      <c r="Q609" s="65"/>
      <c r="R609" s="65"/>
      <c r="S609" s="65"/>
      <c r="T609" s="66"/>
      <c r="U609" s="35"/>
      <c r="V609" s="35"/>
      <c r="W609" s="35"/>
      <c r="X609" s="35"/>
      <c r="Y609" s="35"/>
      <c r="Z609" s="35"/>
      <c r="AA609" s="35"/>
      <c r="AB609" s="35"/>
      <c r="AC609" s="35"/>
      <c r="AD609" s="35"/>
      <c r="AE609" s="35"/>
      <c r="AT609" s="18" t="s">
        <v>137</v>
      </c>
      <c r="AU609" s="18" t="s">
        <v>79</v>
      </c>
    </row>
    <row r="610" spans="1:65" s="2" customFormat="1" ht="16.5" customHeight="1">
      <c r="A610" s="35"/>
      <c r="B610" s="36"/>
      <c r="C610" s="174" t="s">
        <v>789</v>
      </c>
      <c r="D610" s="174" t="s">
        <v>130</v>
      </c>
      <c r="E610" s="175" t="s">
        <v>790</v>
      </c>
      <c r="F610" s="176" t="s">
        <v>791</v>
      </c>
      <c r="G610" s="177" t="s">
        <v>182</v>
      </c>
      <c r="H610" s="178">
        <v>20</v>
      </c>
      <c r="I610" s="179"/>
      <c r="J610" s="180">
        <f>ROUND(I610*H610,2)</f>
        <v>0</v>
      </c>
      <c r="K610" s="176" t="s">
        <v>783</v>
      </c>
      <c r="L610" s="40"/>
      <c r="M610" s="181" t="s">
        <v>19</v>
      </c>
      <c r="N610" s="182" t="s">
        <v>42</v>
      </c>
      <c r="O610" s="65"/>
      <c r="P610" s="183">
        <f>O610*H610</f>
        <v>0</v>
      </c>
      <c r="Q610" s="183">
        <v>0</v>
      </c>
      <c r="R610" s="183">
        <f>Q610*H610</f>
        <v>0</v>
      </c>
      <c r="S610" s="183">
        <v>0</v>
      </c>
      <c r="T610" s="184">
        <f>S610*H610</f>
        <v>0</v>
      </c>
      <c r="U610" s="35"/>
      <c r="V610" s="35"/>
      <c r="W610" s="35"/>
      <c r="X610" s="35"/>
      <c r="Y610" s="35"/>
      <c r="Z610" s="35"/>
      <c r="AA610" s="35"/>
      <c r="AB610" s="35"/>
      <c r="AC610" s="35"/>
      <c r="AD610" s="35"/>
      <c r="AE610" s="35"/>
      <c r="AR610" s="185" t="s">
        <v>79</v>
      </c>
      <c r="AT610" s="185" t="s">
        <v>130</v>
      </c>
      <c r="AU610" s="185" t="s">
        <v>79</v>
      </c>
      <c r="AY610" s="18" t="s">
        <v>127</v>
      </c>
      <c r="BE610" s="186">
        <f>IF(N610="základní",J610,0)</f>
        <v>0</v>
      </c>
      <c r="BF610" s="186">
        <f>IF(N610="snížená",J610,0)</f>
        <v>0</v>
      </c>
      <c r="BG610" s="186">
        <f>IF(N610="zákl. přenesená",J610,0)</f>
        <v>0</v>
      </c>
      <c r="BH610" s="186">
        <f>IF(N610="sníž. přenesená",J610,0)</f>
        <v>0</v>
      </c>
      <c r="BI610" s="186">
        <f>IF(N610="nulová",J610,0)</f>
        <v>0</v>
      </c>
      <c r="BJ610" s="18" t="s">
        <v>79</v>
      </c>
      <c r="BK610" s="186">
        <f>ROUND(I610*H610,2)</f>
        <v>0</v>
      </c>
      <c r="BL610" s="18" t="s">
        <v>79</v>
      </c>
      <c r="BM610" s="185" t="s">
        <v>792</v>
      </c>
    </row>
    <row r="611" spans="1:65" s="2" customFormat="1" ht="11.25">
      <c r="A611" s="35"/>
      <c r="B611" s="36"/>
      <c r="C611" s="37"/>
      <c r="D611" s="187" t="s">
        <v>137</v>
      </c>
      <c r="E611" s="37"/>
      <c r="F611" s="188" t="s">
        <v>791</v>
      </c>
      <c r="G611" s="37"/>
      <c r="H611" s="37"/>
      <c r="I611" s="189"/>
      <c r="J611" s="37"/>
      <c r="K611" s="37"/>
      <c r="L611" s="40"/>
      <c r="M611" s="190"/>
      <c r="N611" s="191"/>
      <c r="O611" s="65"/>
      <c r="P611" s="65"/>
      <c r="Q611" s="65"/>
      <c r="R611" s="65"/>
      <c r="S611" s="65"/>
      <c r="T611" s="66"/>
      <c r="U611" s="35"/>
      <c r="V611" s="35"/>
      <c r="W611" s="35"/>
      <c r="X611" s="35"/>
      <c r="Y611" s="35"/>
      <c r="Z611" s="35"/>
      <c r="AA611" s="35"/>
      <c r="AB611" s="35"/>
      <c r="AC611" s="35"/>
      <c r="AD611" s="35"/>
      <c r="AE611" s="35"/>
      <c r="AT611" s="18" t="s">
        <v>137</v>
      </c>
      <c r="AU611" s="18" t="s">
        <v>79</v>
      </c>
    </row>
    <row r="612" spans="1:65" s="2" customFormat="1" ht="16.5" customHeight="1">
      <c r="A612" s="35"/>
      <c r="B612" s="36"/>
      <c r="C612" s="174" t="s">
        <v>335</v>
      </c>
      <c r="D612" s="174" t="s">
        <v>130</v>
      </c>
      <c r="E612" s="175" t="s">
        <v>793</v>
      </c>
      <c r="F612" s="176" t="s">
        <v>794</v>
      </c>
      <c r="G612" s="177" t="s">
        <v>133</v>
      </c>
      <c r="H612" s="178">
        <v>1</v>
      </c>
      <c r="I612" s="179"/>
      <c r="J612" s="180">
        <f>ROUND(I612*H612,2)</f>
        <v>0</v>
      </c>
      <c r="K612" s="176" t="s">
        <v>134</v>
      </c>
      <c r="L612" s="40"/>
      <c r="M612" s="181" t="s">
        <v>19</v>
      </c>
      <c r="N612" s="182" t="s">
        <v>42</v>
      </c>
      <c r="O612" s="65"/>
      <c r="P612" s="183">
        <f>O612*H612</f>
        <v>0</v>
      </c>
      <c r="Q612" s="183">
        <v>0</v>
      </c>
      <c r="R612" s="183">
        <f>Q612*H612</f>
        <v>0</v>
      </c>
      <c r="S612" s="183">
        <v>0</v>
      </c>
      <c r="T612" s="184">
        <f>S612*H612</f>
        <v>0</v>
      </c>
      <c r="U612" s="35"/>
      <c r="V612" s="35"/>
      <c r="W612" s="35"/>
      <c r="X612" s="35"/>
      <c r="Y612" s="35"/>
      <c r="Z612" s="35"/>
      <c r="AA612" s="35"/>
      <c r="AB612" s="35"/>
      <c r="AC612" s="35"/>
      <c r="AD612" s="35"/>
      <c r="AE612" s="35"/>
      <c r="AR612" s="185" t="s">
        <v>79</v>
      </c>
      <c r="AT612" s="185" t="s">
        <v>130</v>
      </c>
      <c r="AU612" s="185" t="s">
        <v>79</v>
      </c>
      <c r="AY612" s="18" t="s">
        <v>127</v>
      </c>
      <c r="BE612" s="186">
        <f>IF(N612="základní",J612,0)</f>
        <v>0</v>
      </c>
      <c r="BF612" s="186">
        <f>IF(N612="snížená",J612,0)</f>
        <v>0</v>
      </c>
      <c r="BG612" s="186">
        <f>IF(N612="zákl. přenesená",J612,0)</f>
        <v>0</v>
      </c>
      <c r="BH612" s="186">
        <f>IF(N612="sníž. přenesená",J612,0)</f>
        <v>0</v>
      </c>
      <c r="BI612" s="186">
        <f>IF(N612="nulová",J612,0)</f>
        <v>0</v>
      </c>
      <c r="BJ612" s="18" t="s">
        <v>79</v>
      </c>
      <c r="BK612" s="186">
        <f>ROUND(I612*H612,2)</f>
        <v>0</v>
      </c>
      <c r="BL612" s="18" t="s">
        <v>79</v>
      </c>
      <c r="BM612" s="185" t="s">
        <v>795</v>
      </c>
    </row>
    <row r="613" spans="1:65" s="2" customFormat="1" ht="19.5">
      <c r="A613" s="35"/>
      <c r="B613" s="36"/>
      <c r="C613" s="37"/>
      <c r="D613" s="187" t="s">
        <v>137</v>
      </c>
      <c r="E613" s="37"/>
      <c r="F613" s="188" t="s">
        <v>796</v>
      </c>
      <c r="G613" s="37"/>
      <c r="H613" s="37"/>
      <c r="I613" s="189"/>
      <c r="J613" s="37"/>
      <c r="K613" s="37"/>
      <c r="L613" s="40"/>
      <c r="M613" s="190"/>
      <c r="N613" s="191"/>
      <c r="O613" s="65"/>
      <c r="P613" s="65"/>
      <c r="Q613" s="65"/>
      <c r="R613" s="65"/>
      <c r="S613" s="65"/>
      <c r="T613" s="66"/>
      <c r="U613" s="35"/>
      <c r="V613" s="35"/>
      <c r="W613" s="35"/>
      <c r="X613" s="35"/>
      <c r="Y613" s="35"/>
      <c r="Z613" s="35"/>
      <c r="AA613" s="35"/>
      <c r="AB613" s="35"/>
      <c r="AC613" s="35"/>
      <c r="AD613" s="35"/>
      <c r="AE613" s="35"/>
      <c r="AT613" s="18" t="s">
        <v>137</v>
      </c>
      <c r="AU613" s="18" t="s">
        <v>79</v>
      </c>
    </row>
    <row r="614" spans="1:65" s="2" customFormat="1" ht="16.5" customHeight="1">
      <c r="A614" s="35"/>
      <c r="B614" s="36"/>
      <c r="C614" s="174" t="s">
        <v>797</v>
      </c>
      <c r="D614" s="174" t="s">
        <v>130</v>
      </c>
      <c r="E614" s="175" t="s">
        <v>798</v>
      </c>
      <c r="F614" s="176" t="s">
        <v>799</v>
      </c>
      <c r="G614" s="177" t="s">
        <v>133</v>
      </c>
      <c r="H614" s="178">
        <v>6</v>
      </c>
      <c r="I614" s="179"/>
      <c r="J614" s="180">
        <f>ROUND(I614*H614,2)</f>
        <v>0</v>
      </c>
      <c r="K614" s="176" t="s">
        <v>134</v>
      </c>
      <c r="L614" s="40"/>
      <c r="M614" s="181" t="s">
        <v>19</v>
      </c>
      <c r="N614" s="182" t="s">
        <v>42</v>
      </c>
      <c r="O614" s="65"/>
      <c r="P614" s="183">
        <f>O614*H614</f>
        <v>0</v>
      </c>
      <c r="Q614" s="183">
        <v>0</v>
      </c>
      <c r="R614" s="183">
        <f>Q614*H614</f>
        <v>0</v>
      </c>
      <c r="S614" s="183">
        <v>0</v>
      </c>
      <c r="T614" s="184">
        <f>S614*H614</f>
        <v>0</v>
      </c>
      <c r="U614" s="35"/>
      <c r="V614" s="35"/>
      <c r="W614" s="35"/>
      <c r="X614" s="35"/>
      <c r="Y614" s="35"/>
      <c r="Z614" s="35"/>
      <c r="AA614" s="35"/>
      <c r="AB614" s="35"/>
      <c r="AC614" s="35"/>
      <c r="AD614" s="35"/>
      <c r="AE614" s="35"/>
      <c r="AR614" s="185" t="s">
        <v>79</v>
      </c>
      <c r="AT614" s="185" t="s">
        <v>130</v>
      </c>
      <c r="AU614" s="185" t="s">
        <v>79</v>
      </c>
      <c r="AY614" s="18" t="s">
        <v>127</v>
      </c>
      <c r="BE614" s="186">
        <f>IF(N614="základní",J614,0)</f>
        <v>0</v>
      </c>
      <c r="BF614" s="186">
        <f>IF(N614="snížená",J614,0)</f>
        <v>0</v>
      </c>
      <c r="BG614" s="186">
        <f>IF(N614="zákl. přenesená",J614,0)</f>
        <v>0</v>
      </c>
      <c r="BH614" s="186">
        <f>IF(N614="sníž. přenesená",J614,0)</f>
        <v>0</v>
      </c>
      <c r="BI614" s="186">
        <f>IF(N614="nulová",J614,0)</f>
        <v>0</v>
      </c>
      <c r="BJ614" s="18" t="s">
        <v>79</v>
      </c>
      <c r="BK614" s="186">
        <f>ROUND(I614*H614,2)</f>
        <v>0</v>
      </c>
      <c r="BL614" s="18" t="s">
        <v>79</v>
      </c>
      <c r="BM614" s="185" t="s">
        <v>800</v>
      </c>
    </row>
    <row r="615" spans="1:65" s="2" customFormat="1" ht="29.25">
      <c r="A615" s="35"/>
      <c r="B615" s="36"/>
      <c r="C615" s="37"/>
      <c r="D615" s="187" t="s">
        <v>137</v>
      </c>
      <c r="E615" s="37"/>
      <c r="F615" s="188" t="s">
        <v>801</v>
      </c>
      <c r="G615" s="37"/>
      <c r="H615" s="37"/>
      <c r="I615" s="189"/>
      <c r="J615" s="37"/>
      <c r="K615" s="37"/>
      <c r="L615" s="40"/>
      <c r="M615" s="190"/>
      <c r="N615" s="191"/>
      <c r="O615" s="65"/>
      <c r="P615" s="65"/>
      <c r="Q615" s="65"/>
      <c r="R615" s="65"/>
      <c r="S615" s="65"/>
      <c r="T615" s="66"/>
      <c r="U615" s="35"/>
      <c r="V615" s="35"/>
      <c r="W615" s="35"/>
      <c r="X615" s="35"/>
      <c r="Y615" s="35"/>
      <c r="Z615" s="35"/>
      <c r="AA615" s="35"/>
      <c r="AB615" s="35"/>
      <c r="AC615" s="35"/>
      <c r="AD615" s="35"/>
      <c r="AE615" s="35"/>
      <c r="AT615" s="18" t="s">
        <v>137</v>
      </c>
      <c r="AU615" s="18" t="s">
        <v>79</v>
      </c>
    </row>
    <row r="616" spans="1:65" s="2" customFormat="1" ht="16.5" customHeight="1">
      <c r="A616" s="35"/>
      <c r="B616" s="36"/>
      <c r="C616" s="174" t="s">
        <v>802</v>
      </c>
      <c r="D616" s="174" t="s">
        <v>130</v>
      </c>
      <c r="E616" s="175" t="s">
        <v>803</v>
      </c>
      <c r="F616" s="176" t="s">
        <v>804</v>
      </c>
      <c r="G616" s="177" t="s">
        <v>133</v>
      </c>
      <c r="H616" s="178">
        <v>1</v>
      </c>
      <c r="I616" s="179"/>
      <c r="J616" s="180">
        <f>ROUND(I616*H616,2)</f>
        <v>0</v>
      </c>
      <c r="K616" s="176" t="s">
        <v>134</v>
      </c>
      <c r="L616" s="40"/>
      <c r="M616" s="181" t="s">
        <v>19</v>
      </c>
      <c r="N616" s="182" t="s">
        <v>42</v>
      </c>
      <c r="O616" s="65"/>
      <c r="P616" s="183">
        <f>O616*H616</f>
        <v>0</v>
      </c>
      <c r="Q616" s="183">
        <v>0</v>
      </c>
      <c r="R616" s="183">
        <f>Q616*H616</f>
        <v>0</v>
      </c>
      <c r="S616" s="183">
        <v>0</v>
      </c>
      <c r="T616" s="184">
        <f>S616*H616</f>
        <v>0</v>
      </c>
      <c r="U616" s="35"/>
      <c r="V616" s="35"/>
      <c r="W616" s="35"/>
      <c r="X616" s="35"/>
      <c r="Y616" s="35"/>
      <c r="Z616" s="35"/>
      <c r="AA616" s="35"/>
      <c r="AB616" s="35"/>
      <c r="AC616" s="35"/>
      <c r="AD616" s="35"/>
      <c r="AE616" s="35"/>
      <c r="AR616" s="185" t="s">
        <v>79</v>
      </c>
      <c r="AT616" s="185" t="s">
        <v>130</v>
      </c>
      <c r="AU616" s="185" t="s">
        <v>79</v>
      </c>
      <c r="AY616" s="18" t="s">
        <v>127</v>
      </c>
      <c r="BE616" s="186">
        <f>IF(N616="základní",J616,0)</f>
        <v>0</v>
      </c>
      <c r="BF616" s="186">
        <f>IF(N616="snížená",J616,0)</f>
        <v>0</v>
      </c>
      <c r="BG616" s="186">
        <f>IF(N616="zákl. přenesená",J616,0)</f>
        <v>0</v>
      </c>
      <c r="BH616" s="186">
        <f>IF(N616="sníž. přenesená",J616,0)</f>
        <v>0</v>
      </c>
      <c r="BI616" s="186">
        <f>IF(N616="nulová",J616,0)</f>
        <v>0</v>
      </c>
      <c r="BJ616" s="18" t="s">
        <v>79</v>
      </c>
      <c r="BK616" s="186">
        <f>ROUND(I616*H616,2)</f>
        <v>0</v>
      </c>
      <c r="BL616" s="18" t="s">
        <v>79</v>
      </c>
      <c r="BM616" s="185" t="s">
        <v>805</v>
      </c>
    </row>
    <row r="617" spans="1:65" s="2" customFormat="1" ht="29.25">
      <c r="A617" s="35"/>
      <c r="B617" s="36"/>
      <c r="C617" s="37"/>
      <c r="D617" s="187" t="s">
        <v>137</v>
      </c>
      <c r="E617" s="37"/>
      <c r="F617" s="188" t="s">
        <v>806</v>
      </c>
      <c r="G617" s="37"/>
      <c r="H617" s="37"/>
      <c r="I617" s="189"/>
      <c r="J617" s="37"/>
      <c r="K617" s="37"/>
      <c r="L617" s="40"/>
      <c r="M617" s="190"/>
      <c r="N617" s="191"/>
      <c r="O617" s="65"/>
      <c r="P617" s="65"/>
      <c r="Q617" s="65"/>
      <c r="R617" s="65"/>
      <c r="S617" s="65"/>
      <c r="T617" s="66"/>
      <c r="U617" s="35"/>
      <c r="V617" s="35"/>
      <c r="W617" s="35"/>
      <c r="X617" s="35"/>
      <c r="Y617" s="35"/>
      <c r="Z617" s="35"/>
      <c r="AA617" s="35"/>
      <c r="AB617" s="35"/>
      <c r="AC617" s="35"/>
      <c r="AD617" s="35"/>
      <c r="AE617" s="35"/>
      <c r="AT617" s="18" t="s">
        <v>137</v>
      </c>
      <c r="AU617" s="18" t="s">
        <v>79</v>
      </c>
    </row>
    <row r="618" spans="1:65" s="2" customFormat="1" ht="16.5" customHeight="1">
      <c r="A618" s="35"/>
      <c r="B618" s="36"/>
      <c r="C618" s="174" t="s">
        <v>807</v>
      </c>
      <c r="D618" s="174" t="s">
        <v>130</v>
      </c>
      <c r="E618" s="175" t="s">
        <v>808</v>
      </c>
      <c r="F618" s="176" t="s">
        <v>809</v>
      </c>
      <c r="G618" s="177" t="s">
        <v>133</v>
      </c>
      <c r="H618" s="178">
        <v>5</v>
      </c>
      <c r="I618" s="179"/>
      <c r="J618" s="180">
        <f>ROUND(I618*H618,2)</f>
        <v>0</v>
      </c>
      <c r="K618" s="176" t="s">
        <v>134</v>
      </c>
      <c r="L618" s="40"/>
      <c r="M618" s="181" t="s">
        <v>19</v>
      </c>
      <c r="N618" s="182" t="s">
        <v>42</v>
      </c>
      <c r="O618" s="65"/>
      <c r="P618" s="183">
        <f>O618*H618</f>
        <v>0</v>
      </c>
      <c r="Q618" s="183">
        <v>0</v>
      </c>
      <c r="R618" s="183">
        <f>Q618*H618</f>
        <v>0</v>
      </c>
      <c r="S618" s="183">
        <v>0</v>
      </c>
      <c r="T618" s="184">
        <f>S618*H618</f>
        <v>0</v>
      </c>
      <c r="U618" s="35"/>
      <c r="V618" s="35"/>
      <c r="W618" s="35"/>
      <c r="X618" s="35"/>
      <c r="Y618" s="35"/>
      <c r="Z618" s="35"/>
      <c r="AA618" s="35"/>
      <c r="AB618" s="35"/>
      <c r="AC618" s="35"/>
      <c r="AD618" s="35"/>
      <c r="AE618" s="35"/>
      <c r="AR618" s="185" t="s">
        <v>79</v>
      </c>
      <c r="AT618" s="185" t="s">
        <v>130</v>
      </c>
      <c r="AU618" s="185" t="s">
        <v>79</v>
      </c>
      <c r="AY618" s="18" t="s">
        <v>127</v>
      </c>
      <c r="BE618" s="186">
        <f>IF(N618="základní",J618,0)</f>
        <v>0</v>
      </c>
      <c r="BF618" s="186">
        <f>IF(N618="snížená",J618,0)</f>
        <v>0</v>
      </c>
      <c r="BG618" s="186">
        <f>IF(N618="zákl. přenesená",J618,0)</f>
        <v>0</v>
      </c>
      <c r="BH618" s="186">
        <f>IF(N618="sníž. přenesená",J618,0)</f>
        <v>0</v>
      </c>
      <c r="BI618" s="186">
        <f>IF(N618="nulová",J618,0)</f>
        <v>0</v>
      </c>
      <c r="BJ618" s="18" t="s">
        <v>79</v>
      </c>
      <c r="BK618" s="186">
        <f>ROUND(I618*H618,2)</f>
        <v>0</v>
      </c>
      <c r="BL618" s="18" t="s">
        <v>79</v>
      </c>
      <c r="BM618" s="185" t="s">
        <v>810</v>
      </c>
    </row>
    <row r="619" spans="1:65" s="2" customFormat="1" ht="29.25">
      <c r="A619" s="35"/>
      <c r="B619" s="36"/>
      <c r="C619" s="37"/>
      <c r="D619" s="187" t="s">
        <v>137</v>
      </c>
      <c r="E619" s="37"/>
      <c r="F619" s="188" t="s">
        <v>811</v>
      </c>
      <c r="G619" s="37"/>
      <c r="H619" s="37"/>
      <c r="I619" s="189"/>
      <c r="J619" s="37"/>
      <c r="K619" s="37"/>
      <c r="L619" s="40"/>
      <c r="M619" s="190"/>
      <c r="N619" s="191"/>
      <c r="O619" s="65"/>
      <c r="P619" s="65"/>
      <c r="Q619" s="65"/>
      <c r="R619" s="65"/>
      <c r="S619" s="65"/>
      <c r="T619" s="66"/>
      <c r="U619" s="35"/>
      <c r="V619" s="35"/>
      <c r="W619" s="35"/>
      <c r="X619" s="35"/>
      <c r="Y619" s="35"/>
      <c r="Z619" s="35"/>
      <c r="AA619" s="35"/>
      <c r="AB619" s="35"/>
      <c r="AC619" s="35"/>
      <c r="AD619" s="35"/>
      <c r="AE619" s="35"/>
      <c r="AT619" s="18" t="s">
        <v>137</v>
      </c>
      <c r="AU619" s="18" t="s">
        <v>79</v>
      </c>
    </row>
    <row r="620" spans="1:65" s="2" customFormat="1" ht="16.5" customHeight="1">
      <c r="A620" s="35"/>
      <c r="B620" s="36"/>
      <c r="C620" s="174" t="s">
        <v>812</v>
      </c>
      <c r="D620" s="174" t="s">
        <v>130</v>
      </c>
      <c r="E620" s="175" t="s">
        <v>813</v>
      </c>
      <c r="F620" s="176" t="s">
        <v>814</v>
      </c>
      <c r="G620" s="177" t="s">
        <v>133</v>
      </c>
      <c r="H620" s="178">
        <v>3</v>
      </c>
      <c r="I620" s="179"/>
      <c r="J620" s="180">
        <f>ROUND(I620*H620,2)</f>
        <v>0</v>
      </c>
      <c r="K620" s="176" t="s">
        <v>134</v>
      </c>
      <c r="L620" s="40"/>
      <c r="M620" s="181" t="s">
        <v>19</v>
      </c>
      <c r="N620" s="182" t="s">
        <v>42</v>
      </c>
      <c r="O620" s="65"/>
      <c r="P620" s="183">
        <f>O620*H620</f>
        <v>0</v>
      </c>
      <c r="Q620" s="183">
        <v>0</v>
      </c>
      <c r="R620" s="183">
        <f>Q620*H620</f>
        <v>0</v>
      </c>
      <c r="S620" s="183">
        <v>0</v>
      </c>
      <c r="T620" s="184">
        <f>S620*H620</f>
        <v>0</v>
      </c>
      <c r="U620" s="35"/>
      <c r="V620" s="35"/>
      <c r="W620" s="35"/>
      <c r="X620" s="35"/>
      <c r="Y620" s="35"/>
      <c r="Z620" s="35"/>
      <c r="AA620" s="35"/>
      <c r="AB620" s="35"/>
      <c r="AC620" s="35"/>
      <c r="AD620" s="35"/>
      <c r="AE620" s="35"/>
      <c r="AR620" s="185" t="s">
        <v>79</v>
      </c>
      <c r="AT620" s="185" t="s">
        <v>130</v>
      </c>
      <c r="AU620" s="185" t="s">
        <v>79</v>
      </c>
      <c r="AY620" s="18" t="s">
        <v>127</v>
      </c>
      <c r="BE620" s="186">
        <f>IF(N620="základní",J620,0)</f>
        <v>0</v>
      </c>
      <c r="BF620" s="186">
        <f>IF(N620="snížená",J620,0)</f>
        <v>0</v>
      </c>
      <c r="BG620" s="186">
        <f>IF(N620="zákl. přenesená",J620,0)</f>
        <v>0</v>
      </c>
      <c r="BH620" s="186">
        <f>IF(N620="sníž. přenesená",J620,0)</f>
        <v>0</v>
      </c>
      <c r="BI620" s="186">
        <f>IF(N620="nulová",J620,0)</f>
        <v>0</v>
      </c>
      <c r="BJ620" s="18" t="s">
        <v>79</v>
      </c>
      <c r="BK620" s="186">
        <f>ROUND(I620*H620,2)</f>
        <v>0</v>
      </c>
      <c r="BL620" s="18" t="s">
        <v>79</v>
      </c>
      <c r="BM620" s="185" t="s">
        <v>815</v>
      </c>
    </row>
    <row r="621" spans="1:65" s="2" customFormat="1" ht="11.25">
      <c r="A621" s="35"/>
      <c r="B621" s="36"/>
      <c r="C621" s="37"/>
      <c r="D621" s="187" t="s">
        <v>137</v>
      </c>
      <c r="E621" s="37"/>
      <c r="F621" s="188" t="s">
        <v>814</v>
      </c>
      <c r="G621" s="37"/>
      <c r="H621" s="37"/>
      <c r="I621" s="189"/>
      <c r="J621" s="37"/>
      <c r="K621" s="37"/>
      <c r="L621" s="40"/>
      <c r="M621" s="190"/>
      <c r="N621" s="191"/>
      <c r="O621" s="65"/>
      <c r="P621" s="65"/>
      <c r="Q621" s="65"/>
      <c r="R621" s="65"/>
      <c r="S621" s="65"/>
      <c r="T621" s="66"/>
      <c r="U621" s="35"/>
      <c r="V621" s="35"/>
      <c r="W621" s="35"/>
      <c r="X621" s="35"/>
      <c r="Y621" s="35"/>
      <c r="Z621" s="35"/>
      <c r="AA621" s="35"/>
      <c r="AB621" s="35"/>
      <c r="AC621" s="35"/>
      <c r="AD621" s="35"/>
      <c r="AE621" s="35"/>
      <c r="AT621" s="18" t="s">
        <v>137</v>
      </c>
      <c r="AU621" s="18" t="s">
        <v>79</v>
      </c>
    </row>
    <row r="622" spans="1:65" s="2" customFormat="1" ht="16.5" customHeight="1">
      <c r="A622" s="35"/>
      <c r="B622" s="36"/>
      <c r="C622" s="174" t="s">
        <v>816</v>
      </c>
      <c r="D622" s="174" t="s">
        <v>130</v>
      </c>
      <c r="E622" s="175" t="s">
        <v>817</v>
      </c>
      <c r="F622" s="176" t="s">
        <v>818</v>
      </c>
      <c r="G622" s="177" t="s">
        <v>133</v>
      </c>
      <c r="H622" s="178">
        <v>3</v>
      </c>
      <c r="I622" s="179"/>
      <c r="J622" s="180">
        <f>ROUND(I622*H622,2)</f>
        <v>0</v>
      </c>
      <c r="K622" s="176" t="s">
        <v>134</v>
      </c>
      <c r="L622" s="40"/>
      <c r="M622" s="181" t="s">
        <v>19</v>
      </c>
      <c r="N622" s="182" t="s">
        <v>42</v>
      </c>
      <c r="O622" s="65"/>
      <c r="P622" s="183">
        <f>O622*H622</f>
        <v>0</v>
      </c>
      <c r="Q622" s="183">
        <v>0</v>
      </c>
      <c r="R622" s="183">
        <f>Q622*H622</f>
        <v>0</v>
      </c>
      <c r="S622" s="183">
        <v>0</v>
      </c>
      <c r="T622" s="184">
        <f>S622*H622</f>
        <v>0</v>
      </c>
      <c r="U622" s="35"/>
      <c r="V622" s="35"/>
      <c r="W622" s="35"/>
      <c r="X622" s="35"/>
      <c r="Y622" s="35"/>
      <c r="Z622" s="35"/>
      <c r="AA622" s="35"/>
      <c r="AB622" s="35"/>
      <c r="AC622" s="35"/>
      <c r="AD622" s="35"/>
      <c r="AE622" s="35"/>
      <c r="AR622" s="185" t="s">
        <v>79</v>
      </c>
      <c r="AT622" s="185" t="s">
        <v>130</v>
      </c>
      <c r="AU622" s="185" t="s">
        <v>79</v>
      </c>
      <c r="AY622" s="18" t="s">
        <v>127</v>
      </c>
      <c r="BE622" s="186">
        <f>IF(N622="základní",J622,0)</f>
        <v>0</v>
      </c>
      <c r="BF622" s="186">
        <f>IF(N622="snížená",J622,0)</f>
        <v>0</v>
      </c>
      <c r="BG622" s="186">
        <f>IF(N622="zákl. přenesená",J622,0)</f>
        <v>0</v>
      </c>
      <c r="BH622" s="186">
        <f>IF(N622="sníž. přenesená",J622,0)</f>
        <v>0</v>
      </c>
      <c r="BI622" s="186">
        <f>IF(N622="nulová",J622,0)</f>
        <v>0</v>
      </c>
      <c r="BJ622" s="18" t="s">
        <v>79</v>
      </c>
      <c r="BK622" s="186">
        <f>ROUND(I622*H622,2)</f>
        <v>0</v>
      </c>
      <c r="BL622" s="18" t="s">
        <v>79</v>
      </c>
      <c r="BM622" s="185" t="s">
        <v>819</v>
      </c>
    </row>
    <row r="623" spans="1:65" s="2" customFormat="1" ht="11.25">
      <c r="A623" s="35"/>
      <c r="B623" s="36"/>
      <c r="C623" s="37"/>
      <c r="D623" s="187" t="s">
        <v>137</v>
      </c>
      <c r="E623" s="37"/>
      <c r="F623" s="188" t="s">
        <v>818</v>
      </c>
      <c r="G623" s="37"/>
      <c r="H623" s="37"/>
      <c r="I623" s="189"/>
      <c r="J623" s="37"/>
      <c r="K623" s="37"/>
      <c r="L623" s="40"/>
      <c r="M623" s="190"/>
      <c r="N623" s="191"/>
      <c r="O623" s="65"/>
      <c r="P623" s="65"/>
      <c r="Q623" s="65"/>
      <c r="R623" s="65"/>
      <c r="S623" s="65"/>
      <c r="T623" s="66"/>
      <c r="U623" s="35"/>
      <c r="V623" s="35"/>
      <c r="W623" s="35"/>
      <c r="X623" s="35"/>
      <c r="Y623" s="35"/>
      <c r="Z623" s="35"/>
      <c r="AA623" s="35"/>
      <c r="AB623" s="35"/>
      <c r="AC623" s="35"/>
      <c r="AD623" s="35"/>
      <c r="AE623" s="35"/>
      <c r="AT623" s="18" t="s">
        <v>137</v>
      </c>
      <c r="AU623" s="18" t="s">
        <v>79</v>
      </c>
    </row>
    <row r="624" spans="1:65" s="2" customFormat="1" ht="16.5" customHeight="1">
      <c r="A624" s="35"/>
      <c r="B624" s="36"/>
      <c r="C624" s="174" t="s">
        <v>820</v>
      </c>
      <c r="D624" s="174" t="s">
        <v>130</v>
      </c>
      <c r="E624" s="175" t="s">
        <v>821</v>
      </c>
      <c r="F624" s="176" t="s">
        <v>822</v>
      </c>
      <c r="G624" s="177" t="s">
        <v>133</v>
      </c>
      <c r="H624" s="178">
        <v>8</v>
      </c>
      <c r="I624" s="179"/>
      <c r="J624" s="180">
        <f>ROUND(I624*H624,2)</f>
        <v>0</v>
      </c>
      <c r="K624" s="176" t="s">
        <v>134</v>
      </c>
      <c r="L624" s="40"/>
      <c r="M624" s="181" t="s">
        <v>19</v>
      </c>
      <c r="N624" s="182" t="s">
        <v>42</v>
      </c>
      <c r="O624" s="65"/>
      <c r="P624" s="183">
        <f>O624*H624</f>
        <v>0</v>
      </c>
      <c r="Q624" s="183">
        <v>0</v>
      </c>
      <c r="R624" s="183">
        <f>Q624*H624</f>
        <v>0</v>
      </c>
      <c r="S624" s="183">
        <v>0</v>
      </c>
      <c r="T624" s="184">
        <f>S624*H624</f>
        <v>0</v>
      </c>
      <c r="U624" s="35"/>
      <c r="V624" s="35"/>
      <c r="W624" s="35"/>
      <c r="X624" s="35"/>
      <c r="Y624" s="35"/>
      <c r="Z624" s="35"/>
      <c r="AA624" s="35"/>
      <c r="AB624" s="35"/>
      <c r="AC624" s="35"/>
      <c r="AD624" s="35"/>
      <c r="AE624" s="35"/>
      <c r="AR624" s="185" t="s">
        <v>79</v>
      </c>
      <c r="AT624" s="185" t="s">
        <v>130</v>
      </c>
      <c r="AU624" s="185" t="s">
        <v>79</v>
      </c>
      <c r="AY624" s="18" t="s">
        <v>127</v>
      </c>
      <c r="BE624" s="186">
        <f>IF(N624="základní",J624,0)</f>
        <v>0</v>
      </c>
      <c r="BF624" s="186">
        <f>IF(N624="snížená",J624,0)</f>
        <v>0</v>
      </c>
      <c r="BG624" s="186">
        <f>IF(N624="zákl. přenesená",J624,0)</f>
        <v>0</v>
      </c>
      <c r="BH624" s="186">
        <f>IF(N624="sníž. přenesená",J624,0)</f>
        <v>0</v>
      </c>
      <c r="BI624" s="186">
        <f>IF(N624="nulová",J624,0)</f>
        <v>0</v>
      </c>
      <c r="BJ624" s="18" t="s">
        <v>79</v>
      </c>
      <c r="BK624" s="186">
        <f>ROUND(I624*H624,2)</f>
        <v>0</v>
      </c>
      <c r="BL624" s="18" t="s">
        <v>79</v>
      </c>
      <c r="BM624" s="185" t="s">
        <v>823</v>
      </c>
    </row>
    <row r="625" spans="1:65" s="2" customFormat="1" ht="11.25">
      <c r="A625" s="35"/>
      <c r="B625" s="36"/>
      <c r="C625" s="37"/>
      <c r="D625" s="187" t="s">
        <v>137</v>
      </c>
      <c r="E625" s="37"/>
      <c r="F625" s="188" t="s">
        <v>822</v>
      </c>
      <c r="G625" s="37"/>
      <c r="H625" s="37"/>
      <c r="I625" s="189"/>
      <c r="J625" s="37"/>
      <c r="K625" s="37"/>
      <c r="L625" s="40"/>
      <c r="M625" s="190"/>
      <c r="N625" s="191"/>
      <c r="O625" s="65"/>
      <c r="P625" s="65"/>
      <c r="Q625" s="65"/>
      <c r="R625" s="65"/>
      <c r="S625" s="65"/>
      <c r="T625" s="66"/>
      <c r="U625" s="35"/>
      <c r="V625" s="35"/>
      <c r="W625" s="35"/>
      <c r="X625" s="35"/>
      <c r="Y625" s="35"/>
      <c r="Z625" s="35"/>
      <c r="AA625" s="35"/>
      <c r="AB625" s="35"/>
      <c r="AC625" s="35"/>
      <c r="AD625" s="35"/>
      <c r="AE625" s="35"/>
      <c r="AT625" s="18" t="s">
        <v>137</v>
      </c>
      <c r="AU625" s="18" t="s">
        <v>79</v>
      </c>
    </row>
    <row r="626" spans="1:65" s="2" customFormat="1" ht="24">
      <c r="A626" s="35"/>
      <c r="B626" s="36"/>
      <c r="C626" s="174" t="s">
        <v>824</v>
      </c>
      <c r="D626" s="174" t="s">
        <v>130</v>
      </c>
      <c r="E626" s="175" t="s">
        <v>825</v>
      </c>
      <c r="F626" s="176" t="s">
        <v>826</v>
      </c>
      <c r="G626" s="177" t="s">
        <v>182</v>
      </c>
      <c r="H626" s="178">
        <v>200</v>
      </c>
      <c r="I626" s="179"/>
      <c r="J626" s="180">
        <f>ROUND(I626*H626,2)</f>
        <v>0</v>
      </c>
      <c r="K626" s="176" t="s">
        <v>134</v>
      </c>
      <c r="L626" s="40"/>
      <c r="M626" s="181" t="s">
        <v>19</v>
      </c>
      <c r="N626" s="182" t="s">
        <v>42</v>
      </c>
      <c r="O626" s="65"/>
      <c r="P626" s="183">
        <f>O626*H626</f>
        <v>0</v>
      </c>
      <c r="Q626" s="183">
        <v>0</v>
      </c>
      <c r="R626" s="183">
        <f>Q626*H626</f>
        <v>0</v>
      </c>
      <c r="S626" s="183">
        <v>0</v>
      </c>
      <c r="T626" s="184">
        <f>S626*H626</f>
        <v>0</v>
      </c>
      <c r="U626" s="35"/>
      <c r="V626" s="35"/>
      <c r="W626" s="35"/>
      <c r="X626" s="35"/>
      <c r="Y626" s="35"/>
      <c r="Z626" s="35"/>
      <c r="AA626" s="35"/>
      <c r="AB626" s="35"/>
      <c r="AC626" s="35"/>
      <c r="AD626" s="35"/>
      <c r="AE626" s="35"/>
      <c r="AR626" s="185" t="s">
        <v>79</v>
      </c>
      <c r="AT626" s="185" t="s">
        <v>130</v>
      </c>
      <c r="AU626" s="185" t="s">
        <v>79</v>
      </c>
      <c r="AY626" s="18" t="s">
        <v>127</v>
      </c>
      <c r="BE626" s="186">
        <f>IF(N626="základní",J626,0)</f>
        <v>0</v>
      </c>
      <c r="BF626" s="186">
        <f>IF(N626="snížená",J626,0)</f>
        <v>0</v>
      </c>
      <c r="BG626" s="186">
        <f>IF(N626="zákl. přenesená",J626,0)</f>
        <v>0</v>
      </c>
      <c r="BH626" s="186">
        <f>IF(N626="sníž. přenesená",J626,0)</f>
        <v>0</v>
      </c>
      <c r="BI626" s="186">
        <f>IF(N626="nulová",J626,0)</f>
        <v>0</v>
      </c>
      <c r="BJ626" s="18" t="s">
        <v>79</v>
      </c>
      <c r="BK626" s="186">
        <f>ROUND(I626*H626,2)</f>
        <v>0</v>
      </c>
      <c r="BL626" s="18" t="s">
        <v>79</v>
      </c>
      <c r="BM626" s="185" t="s">
        <v>827</v>
      </c>
    </row>
    <row r="627" spans="1:65" s="2" customFormat="1" ht="39">
      <c r="A627" s="35"/>
      <c r="B627" s="36"/>
      <c r="C627" s="37"/>
      <c r="D627" s="187" t="s">
        <v>137</v>
      </c>
      <c r="E627" s="37"/>
      <c r="F627" s="188" t="s">
        <v>828</v>
      </c>
      <c r="G627" s="37"/>
      <c r="H627" s="37"/>
      <c r="I627" s="189"/>
      <c r="J627" s="37"/>
      <c r="K627" s="37"/>
      <c r="L627" s="40"/>
      <c r="M627" s="190"/>
      <c r="N627" s="191"/>
      <c r="O627" s="65"/>
      <c r="P627" s="65"/>
      <c r="Q627" s="65"/>
      <c r="R627" s="65"/>
      <c r="S627" s="65"/>
      <c r="T627" s="66"/>
      <c r="U627" s="35"/>
      <c r="V627" s="35"/>
      <c r="W627" s="35"/>
      <c r="X627" s="35"/>
      <c r="Y627" s="35"/>
      <c r="Z627" s="35"/>
      <c r="AA627" s="35"/>
      <c r="AB627" s="35"/>
      <c r="AC627" s="35"/>
      <c r="AD627" s="35"/>
      <c r="AE627" s="35"/>
      <c r="AT627" s="18" t="s">
        <v>137</v>
      </c>
      <c r="AU627" s="18" t="s">
        <v>79</v>
      </c>
    </row>
    <row r="628" spans="1:65" s="2" customFormat="1" ht="24">
      <c r="A628" s="35"/>
      <c r="B628" s="36"/>
      <c r="C628" s="174" t="s">
        <v>829</v>
      </c>
      <c r="D628" s="174" t="s">
        <v>130</v>
      </c>
      <c r="E628" s="175" t="s">
        <v>830</v>
      </c>
      <c r="F628" s="176" t="s">
        <v>831</v>
      </c>
      <c r="G628" s="177" t="s">
        <v>182</v>
      </c>
      <c r="H628" s="178">
        <v>100</v>
      </c>
      <c r="I628" s="179"/>
      <c r="J628" s="180">
        <f>ROUND(I628*H628,2)</f>
        <v>0</v>
      </c>
      <c r="K628" s="176" t="s">
        <v>134</v>
      </c>
      <c r="L628" s="40"/>
      <c r="M628" s="181" t="s">
        <v>19</v>
      </c>
      <c r="N628" s="182" t="s">
        <v>42</v>
      </c>
      <c r="O628" s="65"/>
      <c r="P628" s="183">
        <f>O628*H628</f>
        <v>0</v>
      </c>
      <c r="Q628" s="183">
        <v>0</v>
      </c>
      <c r="R628" s="183">
        <f>Q628*H628</f>
        <v>0</v>
      </c>
      <c r="S628" s="183">
        <v>0</v>
      </c>
      <c r="T628" s="184">
        <f>S628*H628</f>
        <v>0</v>
      </c>
      <c r="U628" s="35"/>
      <c r="V628" s="35"/>
      <c r="W628" s="35"/>
      <c r="X628" s="35"/>
      <c r="Y628" s="35"/>
      <c r="Z628" s="35"/>
      <c r="AA628" s="35"/>
      <c r="AB628" s="35"/>
      <c r="AC628" s="35"/>
      <c r="AD628" s="35"/>
      <c r="AE628" s="35"/>
      <c r="AR628" s="185" t="s">
        <v>79</v>
      </c>
      <c r="AT628" s="185" t="s">
        <v>130</v>
      </c>
      <c r="AU628" s="185" t="s">
        <v>79</v>
      </c>
      <c r="AY628" s="18" t="s">
        <v>127</v>
      </c>
      <c r="BE628" s="186">
        <f>IF(N628="základní",J628,0)</f>
        <v>0</v>
      </c>
      <c r="BF628" s="186">
        <f>IF(N628="snížená",J628,0)</f>
        <v>0</v>
      </c>
      <c r="BG628" s="186">
        <f>IF(N628="zákl. přenesená",J628,0)</f>
        <v>0</v>
      </c>
      <c r="BH628" s="186">
        <f>IF(N628="sníž. přenesená",J628,0)</f>
        <v>0</v>
      </c>
      <c r="BI628" s="186">
        <f>IF(N628="nulová",J628,0)</f>
        <v>0</v>
      </c>
      <c r="BJ628" s="18" t="s">
        <v>79</v>
      </c>
      <c r="BK628" s="186">
        <f>ROUND(I628*H628,2)</f>
        <v>0</v>
      </c>
      <c r="BL628" s="18" t="s">
        <v>79</v>
      </c>
      <c r="BM628" s="185" t="s">
        <v>832</v>
      </c>
    </row>
    <row r="629" spans="1:65" s="2" customFormat="1" ht="39">
      <c r="A629" s="35"/>
      <c r="B629" s="36"/>
      <c r="C629" s="37"/>
      <c r="D629" s="187" t="s">
        <v>137</v>
      </c>
      <c r="E629" s="37"/>
      <c r="F629" s="188" t="s">
        <v>833</v>
      </c>
      <c r="G629" s="37"/>
      <c r="H629" s="37"/>
      <c r="I629" s="189"/>
      <c r="J629" s="37"/>
      <c r="K629" s="37"/>
      <c r="L629" s="40"/>
      <c r="M629" s="190"/>
      <c r="N629" s="191"/>
      <c r="O629" s="65"/>
      <c r="P629" s="65"/>
      <c r="Q629" s="65"/>
      <c r="R629" s="65"/>
      <c r="S629" s="65"/>
      <c r="T629" s="66"/>
      <c r="U629" s="35"/>
      <c r="V629" s="35"/>
      <c r="W629" s="35"/>
      <c r="X629" s="35"/>
      <c r="Y629" s="35"/>
      <c r="Z629" s="35"/>
      <c r="AA629" s="35"/>
      <c r="AB629" s="35"/>
      <c r="AC629" s="35"/>
      <c r="AD629" s="35"/>
      <c r="AE629" s="35"/>
      <c r="AT629" s="18" t="s">
        <v>137</v>
      </c>
      <c r="AU629" s="18" t="s">
        <v>79</v>
      </c>
    </row>
    <row r="630" spans="1:65" s="2" customFormat="1" ht="16.5" customHeight="1">
      <c r="A630" s="35"/>
      <c r="B630" s="36"/>
      <c r="C630" s="174" t="s">
        <v>834</v>
      </c>
      <c r="D630" s="174" t="s">
        <v>130</v>
      </c>
      <c r="E630" s="175" t="s">
        <v>835</v>
      </c>
      <c r="F630" s="176" t="s">
        <v>836</v>
      </c>
      <c r="G630" s="177" t="s">
        <v>182</v>
      </c>
      <c r="H630" s="178">
        <v>50</v>
      </c>
      <c r="I630" s="179"/>
      <c r="J630" s="180">
        <f>ROUND(I630*H630,2)</f>
        <v>0</v>
      </c>
      <c r="K630" s="176" t="s">
        <v>134</v>
      </c>
      <c r="L630" s="40"/>
      <c r="M630" s="181" t="s">
        <v>19</v>
      </c>
      <c r="N630" s="182" t="s">
        <v>42</v>
      </c>
      <c r="O630" s="65"/>
      <c r="P630" s="183">
        <f>O630*H630</f>
        <v>0</v>
      </c>
      <c r="Q630" s="183">
        <v>0</v>
      </c>
      <c r="R630" s="183">
        <f>Q630*H630</f>
        <v>0</v>
      </c>
      <c r="S630" s="183">
        <v>0</v>
      </c>
      <c r="T630" s="184">
        <f>S630*H630</f>
        <v>0</v>
      </c>
      <c r="U630" s="35"/>
      <c r="V630" s="35"/>
      <c r="W630" s="35"/>
      <c r="X630" s="35"/>
      <c r="Y630" s="35"/>
      <c r="Z630" s="35"/>
      <c r="AA630" s="35"/>
      <c r="AB630" s="35"/>
      <c r="AC630" s="35"/>
      <c r="AD630" s="35"/>
      <c r="AE630" s="35"/>
      <c r="AR630" s="185" t="s">
        <v>79</v>
      </c>
      <c r="AT630" s="185" t="s">
        <v>130</v>
      </c>
      <c r="AU630" s="185" t="s">
        <v>79</v>
      </c>
      <c r="AY630" s="18" t="s">
        <v>127</v>
      </c>
      <c r="BE630" s="186">
        <f>IF(N630="základní",J630,0)</f>
        <v>0</v>
      </c>
      <c r="BF630" s="186">
        <f>IF(N630="snížená",J630,0)</f>
        <v>0</v>
      </c>
      <c r="BG630" s="186">
        <f>IF(N630="zákl. přenesená",J630,0)</f>
        <v>0</v>
      </c>
      <c r="BH630" s="186">
        <f>IF(N630="sníž. přenesená",J630,0)</f>
        <v>0</v>
      </c>
      <c r="BI630" s="186">
        <f>IF(N630="nulová",J630,0)</f>
        <v>0</v>
      </c>
      <c r="BJ630" s="18" t="s">
        <v>79</v>
      </c>
      <c r="BK630" s="186">
        <f>ROUND(I630*H630,2)</f>
        <v>0</v>
      </c>
      <c r="BL630" s="18" t="s">
        <v>79</v>
      </c>
      <c r="BM630" s="185" t="s">
        <v>837</v>
      </c>
    </row>
    <row r="631" spans="1:65" s="2" customFormat="1" ht="11.25">
      <c r="A631" s="35"/>
      <c r="B631" s="36"/>
      <c r="C631" s="37"/>
      <c r="D631" s="187" t="s">
        <v>137</v>
      </c>
      <c r="E631" s="37"/>
      <c r="F631" s="188" t="s">
        <v>836</v>
      </c>
      <c r="G631" s="37"/>
      <c r="H631" s="37"/>
      <c r="I631" s="189"/>
      <c r="J631" s="37"/>
      <c r="K631" s="37"/>
      <c r="L631" s="40"/>
      <c r="M631" s="190"/>
      <c r="N631" s="191"/>
      <c r="O631" s="65"/>
      <c r="P631" s="65"/>
      <c r="Q631" s="65"/>
      <c r="R631" s="65"/>
      <c r="S631" s="65"/>
      <c r="T631" s="66"/>
      <c r="U631" s="35"/>
      <c r="V631" s="35"/>
      <c r="W631" s="35"/>
      <c r="X631" s="35"/>
      <c r="Y631" s="35"/>
      <c r="Z631" s="35"/>
      <c r="AA631" s="35"/>
      <c r="AB631" s="35"/>
      <c r="AC631" s="35"/>
      <c r="AD631" s="35"/>
      <c r="AE631" s="35"/>
      <c r="AT631" s="18" t="s">
        <v>137</v>
      </c>
      <c r="AU631" s="18" t="s">
        <v>79</v>
      </c>
    </row>
    <row r="632" spans="1:65" s="2" customFormat="1" ht="16.5" customHeight="1">
      <c r="A632" s="35"/>
      <c r="B632" s="36"/>
      <c r="C632" s="174" t="s">
        <v>838</v>
      </c>
      <c r="D632" s="174" t="s">
        <v>130</v>
      </c>
      <c r="E632" s="175" t="s">
        <v>839</v>
      </c>
      <c r="F632" s="176" t="s">
        <v>840</v>
      </c>
      <c r="G632" s="177" t="s">
        <v>133</v>
      </c>
      <c r="H632" s="178">
        <v>4</v>
      </c>
      <c r="I632" s="179"/>
      <c r="J632" s="180">
        <f>ROUND(I632*H632,2)</f>
        <v>0</v>
      </c>
      <c r="K632" s="176" t="s">
        <v>134</v>
      </c>
      <c r="L632" s="40"/>
      <c r="M632" s="181" t="s">
        <v>19</v>
      </c>
      <c r="N632" s="182" t="s">
        <v>42</v>
      </c>
      <c r="O632" s="65"/>
      <c r="P632" s="183">
        <f>O632*H632</f>
        <v>0</v>
      </c>
      <c r="Q632" s="183">
        <v>0</v>
      </c>
      <c r="R632" s="183">
        <f>Q632*H632</f>
        <v>0</v>
      </c>
      <c r="S632" s="183">
        <v>0</v>
      </c>
      <c r="T632" s="184">
        <f>S632*H632</f>
        <v>0</v>
      </c>
      <c r="U632" s="35"/>
      <c r="V632" s="35"/>
      <c r="W632" s="35"/>
      <c r="X632" s="35"/>
      <c r="Y632" s="35"/>
      <c r="Z632" s="35"/>
      <c r="AA632" s="35"/>
      <c r="AB632" s="35"/>
      <c r="AC632" s="35"/>
      <c r="AD632" s="35"/>
      <c r="AE632" s="35"/>
      <c r="AR632" s="185" t="s">
        <v>79</v>
      </c>
      <c r="AT632" s="185" t="s">
        <v>130</v>
      </c>
      <c r="AU632" s="185" t="s">
        <v>79</v>
      </c>
      <c r="AY632" s="18" t="s">
        <v>127</v>
      </c>
      <c r="BE632" s="186">
        <f>IF(N632="základní",J632,0)</f>
        <v>0</v>
      </c>
      <c r="BF632" s="186">
        <f>IF(N632="snížená",J632,0)</f>
        <v>0</v>
      </c>
      <c r="BG632" s="186">
        <f>IF(N632="zákl. přenesená",J632,0)</f>
        <v>0</v>
      </c>
      <c r="BH632" s="186">
        <f>IF(N632="sníž. přenesená",J632,0)</f>
        <v>0</v>
      </c>
      <c r="BI632" s="186">
        <f>IF(N632="nulová",J632,0)</f>
        <v>0</v>
      </c>
      <c r="BJ632" s="18" t="s">
        <v>79</v>
      </c>
      <c r="BK632" s="186">
        <f>ROUND(I632*H632,2)</f>
        <v>0</v>
      </c>
      <c r="BL632" s="18" t="s">
        <v>79</v>
      </c>
      <c r="BM632" s="185" t="s">
        <v>841</v>
      </c>
    </row>
    <row r="633" spans="1:65" s="2" customFormat="1" ht="11.25">
      <c r="A633" s="35"/>
      <c r="B633" s="36"/>
      <c r="C633" s="37"/>
      <c r="D633" s="187" t="s">
        <v>137</v>
      </c>
      <c r="E633" s="37"/>
      <c r="F633" s="188" t="s">
        <v>840</v>
      </c>
      <c r="G633" s="37"/>
      <c r="H633" s="37"/>
      <c r="I633" s="189"/>
      <c r="J633" s="37"/>
      <c r="K633" s="37"/>
      <c r="L633" s="40"/>
      <c r="M633" s="190"/>
      <c r="N633" s="191"/>
      <c r="O633" s="65"/>
      <c r="P633" s="65"/>
      <c r="Q633" s="65"/>
      <c r="R633" s="65"/>
      <c r="S633" s="65"/>
      <c r="T633" s="66"/>
      <c r="U633" s="35"/>
      <c r="V633" s="35"/>
      <c r="W633" s="35"/>
      <c r="X633" s="35"/>
      <c r="Y633" s="35"/>
      <c r="Z633" s="35"/>
      <c r="AA633" s="35"/>
      <c r="AB633" s="35"/>
      <c r="AC633" s="35"/>
      <c r="AD633" s="35"/>
      <c r="AE633" s="35"/>
      <c r="AT633" s="18" t="s">
        <v>137</v>
      </c>
      <c r="AU633" s="18" t="s">
        <v>79</v>
      </c>
    </row>
    <row r="634" spans="1:65" s="2" customFormat="1" ht="21.75" customHeight="1">
      <c r="A634" s="35"/>
      <c r="B634" s="36"/>
      <c r="C634" s="174" t="s">
        <v>842</v>
      </c>
      <c r="D634" s="174" t="s">
        <v>130</v>
      </c>
      <c r="E634" s="175" t="s">
        <v>843</v>
      </c>
      <c r="F634" s="176" t="s">
        <v>844</v>
      </c>
      <c r="G634" s="177" t="s">
        <v>133</v>
      </c>
      <c r="H634" s="178">
        <v>6</v>
      </c>
      <c r="I634" s="179"/>
      <c r="J634" s="180">
        <f>ROUND(I634*H634,2)</f>
        <v>0</v>
      </c>
      <c r="K634" s="176" t="s">
        <v>134</v>
      </c>
      <c r="L634" s="40"/>
      <c r="M634" s="181" t="s">
        <v>19</v>
      </c>
      <c r="N634" s="182" t="s">
        <v>42</v>
      </c>
      <c r="O634" s="65"/>
      <c r="P634" s="183">
        <f>O634*H634</f>
        <v>0</v>
      </c>
      <c r="Q634" s="183">
        <v>0</v>
      </c>
      <c r="R634" s="183">
        <f>Q634*H634</f>
        <v>0</v>
      </c>
      <c r="S634" s="183">
        <v>0</v>
      </c>
      <c r="T634" s="184">
        <f>S634*H634</f>
        <v>0</v>
      </c>
      <c r="U634" s="35"/>
      <c r="V634" s="35"/>
      <c r="W634" s="35"/>
      <c r="X634" s="35"/>
      <c r="Y634" s="35"/>
      <c r="Z634" s="35"/>
      <c r="AA634" s="35"/>
      <c r="AB634" s="35"/>
      <c r="AC634" s="35"/>
      <c r="AD634" s="35"/>
      <c r="AE634" s="35"/>
      <c r="AR634" s="185" t="s">
        <v>79</v>
      </c>
      <c r="AT634" s="185" t="s">
        <v>130</v>
      </c>
      <c r="AU634" s="185" t="s">
        <v>79</v>
      </c>
      <c r="AY634" s="18" t="s">
        <v>127</v>
      </c>
      <c r="BE634" s="186">
        <f>IF(N634="základní",J634,0)</f>
        <v>0</v>
      </c>
      <c r="BF634" s="186">
        <f>IF(N634="snížená",J634,0)</f>
        <v>0</v>
      </c>
      <c r="BG634" s="186">
        <f>IF(N634="zákl. přenesená",J634,0)</f>
        <v>0</v>
      </c>
      <c r="BH634" s="186">
        <f>IF(N634="sníž. přenesená",J634,0)</f>
        <v>0</v>
      </c>
      <c r="BI634" s="186">
        <f>IF(N634="nulová",J634,0)</f>
        <v>0</v>
      </c>
      <c r="BJ634" s="18" t="s">
        <v>79</v>
      </c>
      <c r="BK634" s="186">
        <f>ROUND(I634*H634,2)</f>
        <v>0</v>
      </c>
      <c r="BL634" s="18" t="s">
        <v>79</v>
      </c>
      <c r="BM634" s="185" t="s">
        <v>845</v>
      </c>
    </row>
    <row r="635" spans="1:65" s="2" customFormat="1" ht="29.25">
      <c r="A635" s="35"/>
      <c r="B635" s="36"/>
      <c r="C635" s="37"/>
      <c r="D635" s="187" t="s">
        <v>137</v>
      </c>
      <c r="E635" s="37"/>
      <c r="F635" s="188" t="s">
        <v>846</v>
      </c>
      <c r="G635" s="37"/>
      <c r="H635" s="37"/>
      <c r="I635" s="189"/>
      <c r="J635" s="37"/>
      <c r="K635" s="37"/>
      <c r="L635" s="40"/>
      <c r="M635" s="190"/>
      <c r="N635" s="191"/>
      <c r="O635" s="65"/>
      <c r="P635" s="65"/>
      <c r="Q635" s="65"/>
      <c r="R635" s="65"/>
      <c r="S635" s="65"/>
      <c r="T635" s="66"/>
      <c r="U635" s="35"/>
      <c r="V635" s="35"/>
      <c r="W635" s="35"/>
      <c r="X635" s="35"/>
      <c r="Y635" s="35"/>
      <c r="Z635" s="35"/>
      <c r="AA635" s="35"/>
      <c r="AB635" s="35"/>
      <c r="AC635" s="35"/>
      <c r="AD635" s="35"/>
      <c r="AE635" s="35"/>
      <c r="AT635" s="18" t="s">
        <v>137</v>
      </c>
      <c r="AU635" s="18" t="s">
        <v>79</v>
      </c>
    </row>
    <row r="636" spans="1:65" s="2" customFormat="1" ht="21.75" customHeight="1">
      <c r="A636" s="35"/>
      <c r="B636" s="36"/>
      <c r="C636" s="174" t="s">
        <v>847</v>
      </c>
      <c r="D636" s="174" t="s">
        <v>130</v>
      </c>
      <c r="E636" s="175" t="s">
        <v>848</v>
      </c>
      <c r="F636" s="176" t="s">
        <v>849</v>
      </c>
      <c r="G636" s="177" t="s">
        <v>133</v>
      </c>
      <c r="H636" s="178">
        <v>4</v>
      </c>
      <c r="I636" s="179"/>
      <c r="J636" s="180">
        <f>ROUND(I636*H636,2)</f>
        <v>0</v>
      </c>
      <c r="K636" s="176" t="s">
        <v>134</v>
      </c>
      <c r="L636" s="40"/>
      <c r="M636" s="181" t="s">
        <v>19</v>
      </c>
      <c r="N636" s="182" t="s">
        <v>42</v>
      </c>
      <c r="O636" s="65"/>
      <c r="P636" s="183">
        <f>O636*H636</f>
        <v>0</v>
      </c>
      <c r="Q636" s="183">
        <v>0</v>
      </c>
      <c r="R636" s="183">
        <f>Q636*H636</f>
        <v>0</v>
      </c>
      <c r="S636" s="183">
        <v>0</v>
      </c>
      <c r="T636" s="184">
        <f>S636*H636</f>
        <v>0</v>
      </c>
      <c r="U636" s="35"/>
      <c r="V636" s="35"/>
      <c r="W636" s="35"/>
      <c r="X636" s="35"/>
      <c r="Y636" s="35"/>
      <c r="Z636" s="35"/>
      <c r="AA636" s="35"/>
      <c r="AB636" s="35"/>
      <c r="AC636" s="35"/>
      <c r="AD636" s="35"/>
      <c r="AE636" s="35"/>
      <c r="AR636" s="185" t="s">
        <v>79</v>
      </c>
      <c r="AT636" s="185" t="s">
        <v>130</v>
      </c>
      <c r="AU636" s="185" t="s">
        <v>79</v>
      </c>
      <c r="AY636" s="18" t="s">
        <v>127</v>
      </c>
      <c r="BE636" s="186">
        <f>IF(N636="základní",J636,0)</f>
        <v>0</v>
      </c>
      <c r="BF636" s="186">
        <f>IF(N636="snížená",J636,0)</f>
        <v>0</v>
      </c>
      <c r="BG636" s="186">
        <f>IF(N636="zákl. přenesená",J636,0)</f>
        <v>0</v>
      </c>
      <c r="BH636" s="186">
        <f>IF(N636="sníž. přenesená",J636,0)</f>
        <v>0</v>
      </c>
      <c r="BI636" s="186">
        <f>IF(N636="nulová",J636,0)</f>
        <v>0</v>
      </c>
      <c r="BJ636" s="18" t="s">
        <v>79</v>
      </c>
      <c r="BK636" s="186">
        <f>ROUND(I636*H636,2)</f>
        <v>0</v>
      </c>
      <c r="BL636" s="18" t="s">
        <v>79</v>
      </c>
      <c r="BM636" s="185" t="s">
        <v>850</v>
      </c>
    </row>
    <row r="637" spans="1:65" s="2" customFormat="1" ht="29.25">
      <c r="A637" s="35"/>
      <c r="B637" s="36"/>
      <c r="C637" s="37"/>
      <c r="D637" s="187" t="s">
        <v>137</v>
      </c>
      <c r="E637" s="37"/>
      <c r="F637" s="188" t="s">
        <v>851</v>
      </c>
      <c r="G637" s="37"/>
      <c r="H637" s="37"/>
      <c r="I637" s="189"/>
      <c r="J637" s="37"/>
      <c r="K637" s="37"/>
      <c r="L637" s="40"/>
      <c r="M637" s="190"/>
      <c r="N637" s="191"/>
      <c r="O637" s="65"/>
      <c r="P637" s="65"/>
      <c r="Q637" s="65"/>
      <c r="R637" s="65"/>
      <c r="S637" s="65"/>
      <c r="T637" s="66"/>
      <c r="U637" s="35"/>
      <c r="V637" s="35"/>
      <c r="W637" s="35"/>
      <c r="X637" s="35"/>
      <c r="Y637" s="35"/>
      <c r="Z637" s="35"/>
      <c r="AA637" s="35"/>
      <c r="AB637" s="35"/>
      <c r="AC637" s="35"/>
      <c r="AD637" s="35"/>
      <c r="AE637" s="35"/>
      <c r="AT637" s="18" t="s">
        <v>137</v>
      </c>
      <c r="AU637" s="18" t="s">
        <v>79</v>
      </c>
    </row>
    <row r="638" spans="1:65" s="2" customFormat="1" ht="21.75" customHeight="1">
      <c r="A638" s="35"/>
      <c r="B638" s="36"/>
      <c r="C638" s="174" t="s">
        <v>852</v>
      </c>
      <c r="D638" s="174" t="s">
        <v>130</v>
      </c>
      <c r="E638" s="175" t="s">
        <v>853</v>
      </c>
      <c r="F638" s="176" t="s">
        <v>854</v>
      </c>
      <c r="G638" s="177" t="s">
        <v>133</v>
      </c>
      <c r="H638" s="178">
        <v>2</v>
      </c>
      <c r="I638" s="179"/>
      <c r="J638" s="180">
        <f>ROUND(I638*H638,2)</f>
        <v>0</v>
      </c>
      <c r="K638" s="176" t="s">
        <v>134</v>
      </c>
      <c r="L638" s="40"/>
      <c r="M638" s="181" t="s">
        <v>19</v>
      </c>
      <c r="N638" s="182" t="s">
        <v>42</v>
      </c>
      <c r="O638" s="65"/>
      <c r="P638" s="183">
        <f>O638*H638</f>
        <v>0</v>
      </c>
      <c r="Q638" s="183">
        <v>0</v>
      </c>
      <c r="R638" s="183">
        <f>Q638*H638</f>
        <v>0</v>
      </c>
      <c r="S638" s="183">
        <v>0</v>
      </c>
      <c r="T638" s="184">
        <f>S638*H638</f>
        <v>0</v>
      </c>
      <c r="U638" s="35"/>
      <c r="V638" s="35"/>
      <c r="W638" s="35"/>
      <c r="X638" s="35"/>
      <c r="Y638" s="35"/>
      <c r="Z638" s="35"/>
      <c r="AA638" s="35"/>
      <c r="AB638" s="35"/>
      <c r="AC638" s="35"/>
      <c r="AD638" s="35"/>
      <c r="AE638" s="35"/>
      <c r="AR638" s="185" t="s">
        <v>79</v>
      </c>
      <c r="AT638" s="185" t="s">
        <v>130</v>
      </c>
      <c r="AU638" s="185" t="s">
        <v>79</v>
      </c>
      <c r="AY638" s="18" t="s">
        <v>127</v>
      </c>
      <c r="BE638" s="186">
        <f>IF(N638="základní",J638,0)</f>
        <v>0</v>
      </c>
      <c r="BF638" s="186">
        <f>IF(N638="snížená",J638,0)</f>
        <v>0</v>
      </c>
      <c r="BG638" s="186">
        <f>IF(N638="zákl. přenesená",J638,0)</f>
        <v>0</v>
      </c>
      <c r="BH638" s="186">
        <f>IF(N638="sníž. přenesená",J638,0)</f>
        <v>0</v>
      </c>
      <c r="BI638" s="186">
        <f>IF(N638="nulová",J638,0)</f>
        <v>0</v>
      </c>
      <c r="BJ638" s="18" t="s">
        <v>79</v>
      </c>
      <c r="BK638" s="186">
        <f>ROUND(I638*H638,2)</f>
        <v>0</v>
      </c>
      <c r="BL638" s="18" t="s">
        <v>79</v>
      </c>
      <c r="BM638" s="185" t="s">
        <v>855</v>
      </c>
    </row>
    <row r="639" spans="1:65" s="2" customFormat="1" ht="29.25">
      <c r="A639" s="35"/>
      <c r="B639" s="36"/>
      <c r="C639" s="37"/>
      <c r="D639" s="187" t="s">
        <v>137</v>
      </c>
      <c r="E639" s="37"/>
      <c r="F639" s="188" t="s">
        <v>856</v>
      </c>
      <c r="G639" s="37"/>
      <c r="H639" s="37"/>
      <c r="I639" s="189"/>
      <c r="J639" s="37"/>
      <c r="K639" s="37"/>
      <c r="L639" s="40"/>
      <c r="M639" s="190"/>
      <c r="N639" s="191"/>
      <c r="O639" s="65"/>
      <c r="P639" s="65"/>
      <c r="Q639" s="65"/>
      <c r="R639" s="65"/>
      <c r="S639" s="65"/>
      <c r="T639" s="66"/>
      <c r="U639" s="35"/>
      <c r="V639" s="35"/>
      <c r="W639" s="35"/>
      <c r="X639" s="35"/>
      <c r="Y639" s="35"/>
      <c r="Z639" s="35"/>
      <c r="AA639" s="35"/>
      <c r="AB639" s="35"/>
      <c r="AC639" s="35"/>
      <c r="AD639" s="35"/>
      <c r="AE639" s="35"/>
      <c r="AT639" s="18" t="s">
        <v>137</v>
      </c>
      <c r="AU639" s="18" t="s">
        <v>79</v>
      </c>
    </row>
    <row r="640" spans="1:65" s="2" customFormat="1" ht="24">
      <c r="A640" s="35"/>
      <c r="B640" s="36"/>
      <c r="C640" s="174" t="s">
        <v>857</v>
      </c>
      <c r="D640" s="174" t="s">
        <v>130</v>
      </c>
      <c r="E640" s="175" t="s">
        <v>858</v>
      </c>
      <c r="F640" s="176" t="s">
        <v>859</v>
      </c>
      <c r="G640" s="177" t="s">
        <v>133</v>
      </c>
      <c r="H640" s="178">
        <v>6</v>
      </c>
      <c r="I640" s="179"/>
      <c r="J640" s="180">
        <f>ROUND(I640*H640,2)</f>
        <v>0</v>
      </c>
      <c r="K640" s="176" t="s">
        <v>134</v>
      </c>
      <c r="L640" s="40"/>
      <c r="M640" s="181" t="s">
        <v>19</v>
      </c>
      <c r="N640" s="182" t="s">
        <v>42</v>
      </c>
      <c r="O640" s="65"/>
      <c r="P640" s="183">
        <f>O640*H640</f>
        <v>0</v>
      </c>
      <c r="Q640" s="183">
        <v>0</v>
      </c>
      <c r="R640" s="183">
        <f>Q640*H640</f>
        <v>0</v>
      </c>
      <c r="S640" s="183">
        <v>0</v>
      </c>
      <c r="T640" s="184">
        <f>S640*H640</f>
        <v>0</v>
      </c>
      <c r="U640" s="35"/>
      <c r="V640" s="35"/>
      <c r="W640" s="35"/>
      <c r="X640" s="35"/>
      <c r="Y640" s="35"/>
      <c r="Z640" s="35"/>
      <c r="AA640" s="35"/>
      <c r="AB640" s="35"/>
      <c r="AC640" s="35"/>
      <c r="AD640" s="35"/>
      <c r="AE640" s="35"/>
      <c r="AR640" s="185" t="s">
        <v>79</v>
      </c>
      <c r="AT640" s="185" t="s">
        <v>130</v>
      </c>
      <c r="AU640" s="185" t="s">
        <v>79</v>
      </c>
      <c r="AY640" s="18" t="s">
        <v>127</v>
      </c>
      <c r="BE640" s="186">
        <f>IF(N640="základní",J640,0)</f>
        <v>0</v>
      </c>
      <c r="BF640" s="186">
        <f>IF(N640="snížená",J640,0)</f>
        <v>0</v>
      </c>
      <c r="BG640" s="186">
        <f>IF(N640="zákl. přenesená",J640,0)</f>
        <v>0</v>
      </c>
      <c r="BH640" s="186">
        <f>IF(N640="sníž. přenesená",J640,0)</f>
        <v>0</v>
      </c>
      <c r="BI640" s="186">
        <f>IF(N640="nulová",J640,0)</f>
        <v>0</v>
      </c>
      <c r="BJ640" s="18" t="s">
        <v>79</v>
      </c>
      <c r="BK640" s="186">
        <f>ROUND(I640*H640,2)</f>
        <v>0</v>
      </c>
      <c r="BL640" s="18" t="s">
        <v>79</v>
      </c>
      <c r="BM640" s="185" t="s">
        <v>860</v>
      </c>
    </row>
    <row r="641" spans="1:65" s="2" customFormat="1" ht="19.5">
      <c r="A641" s="35"/>
      <c r="B641" s="36"/>
      <c r="C641" s="37"/>
      <c r="D641" s="187" t="s">
        <v>137</v>
      </c>
      <c r="E641" s="37"/>
      <c r="F641" s="188" t="s">
        <v>861</v>
      </c>
      <c r="G641" s="37"/>
      <c r="H641" s="37"/>
      <c r="I641" s="189"/>
      <c r="J641" s="37"/>
      <c r="K641" s="37"/>
      <c r="L641" s="40"/>
      <c r="M641" s="190"/>
      <c r="N641" s="191"/>
      <c r="O641" s="65"/>
      <c r="P641" s="65"/>
      <c r="Q641" s="65"/>
      <c r="R641" s="65"/>
      <c r="S641" s="65"/>
      <c r="T641" s="66"/>
      <c r="U641" s="35"/>
      <c r="V641" s="35"/>
      <c r="W641" s="35"/>
      <c r="X641" s="35"/>
      <c r="Y641" s="35"/>
      <c r="Z641" s="35"/>
      <c r="AA641" s="35"/>
      <c r="AB641" s="35"/>
      <c r="AC641" s="35"/>
      <c r="AD641" s="35"/>
      <c r="AE641" s="35"/>
      <c r="AT641" s="18" t="s">
        <v>137</v>
      </c>
      <c r="AU641" s="18" t="s">
        <v>79</v>
      </c>
    </row>
    <row r="642" spans="1:65" s="2" customFormat="1" ht="24">
      <c r="A642" s="35"/>
      <c r="B642" s="36"/>
      <c r="C642" s="174" t="s">
        <v>862</v>
      </c>
      <c r="D642" s="174" t="s">
        <v>130</v>
      </c>
      <c r="E642" s="175" t="s">
        <v>863</v>
      </c>
      <c r="F642" s="176" t="s">
        <v>864</v>
      </c>
      <c r="G642" s="177" t="s">
        <v>133</v>
      </c>
      <c r="H642" s="178">
        <v>6</v>
      </c>
      <c r="I642" s="179"/>
      <c r="J642" s="180">
        <f>ROUND(I642*H642,2)</f>
        <v>0</v>
      </c>
      <c r="K642" s="176" t="s">
        <v>134</v>
      </c>
      <c r="L642" s="40"/>
      <c r="M642" s="181" t="s">
        <v>19</v>
      </c>
      <c r="N642" s="182" t="s">
        <v>42</v>
      </c>
      <c r="O642" s="65"/>
      <c r="P642" s="183">
        <f>O642*H642</f>
        <v>0</v>
      </c>
      <c r="Q642" s="183">
        <v>0</v>
      </c>
      <c r="R642" s="183">
        <f>Q642*H642</f>
        <v>0</v>
      </c>
      <c r="S642" s="183">
        <v>0</v>
      </c>
      <c r="T642" s="184">
        <f>S642*H642</f>
        <v>0</v>
      </c>
      <c r="U642" s="35"/>
      <c r="V642" s="35"/>
      <c r="W642" s="35"/>
      <c r="X642" s="35"/>
      <c r="Y642" s="35"/>
      <c r="Z642" s="35"/>
      <c r="AA642" s="35"/>
      <c r="AB642" s="35"/>
      <c r="AC642" s="35"/>
      <c r="AD642" s="35"/>
      <c r="AE642" s="35"/>
      <c r="AR642" s="185" t="s">
        <v>79</v>
      </c>
      <c r="AT642" s="185" t="s">
        <v>130</v>
      </c>
      <c r="AU642" s="185" t="s">
        <v>79</v>
      </c>
      <c r="AY642" s="18" t="s">
        <v>127</v>
      </c>
      <c r="BE642" s="186">
        <f>IF(N642="základní",J642,0)</f>
        <v>0</v>
      </c>
      <c r="BF642" s="186">
        <f>IF(N642="snížená",J642,0)</f>
        <v>0</v>
      </c>
      <c r="BG642" s="186">
        <f>IF(N642="zákl. přenesená",J642,0)</f>
        <v>0</v>
      </c>
      <c r="BH642" s="186">
        <f>IF(N642="sníž. přenesená",J642,0)</f>
        <v>0</v>
      </c>
      <c r="BI642" s="186">
        <f>IF(N642="nulová",J642,0)</f>
        <v>0</v>
      </c>
      <c r="BJ642" s="18" t="s">
        <v>79</v>
      </c>
      <c r="BK642" s="186">
        <f>ROUND(I642*H642,2)</f>
        <v>0</v>
      </c>
      <c r="BL642" s="18" t="s">
        <v>79</v>
      </c>
      <c r="BM642" s="185" t="s">
        <v>865</v>
      </c>
    </row>
    <row r="643" spans="1:65" s="2" customFormat="1" ht="19.5">
      <c r="A643" s="35"/>
      <c r="B643" s="36"/>
      <c r="C643" s="37"/>
      <c r="D643" s="187" t="s">
        <v>137</v>
      </c>
      <c r="E643" s="37"/>
      <c r="F643" s="188" t="s">
        <v>866</v>
      </c>
      <c r="G643" s="37"/>
      <c r="H643" s="37"/>
      <c r="I643" s="189"/>
      <c r="J643" s="37"/>
      <c r="K643" s="37"/>
      <c r="L643" s="40"/>
      <c r="M643" s="190"/>
      <c r="N643" s="191"/>
      <c r="O643" s="65"/>
      <c r="P643" s="65"/>
      <c r="Q643" s="65"/>
      <c r="R643" s="65"/>
      <c r="S643" s="65"/>
      <c r="T643" s="66"/>
      <c r="U643" s="35"/>
      <c r="V643" s="35"/>
      <c r="W643" s="35"/>
      <c r="X643" s="35"/>
      <c r="Y643" s="35"/>
      <c r="Z643" s="35"/>
      <c r="AA643" s="35"/>
      <c r="AB643" s="35"/>
      <c r="AC643" s="35"/>
      <c r="AD643" s="35"/>
      <c r="AE643" s="35"/>
      <c r="AT643" s="18" t="s">
        <v>137</v>
      </c>
      <c r="AU643" s="18" t="s">
        <v>79</v>
      </c>
    </row>
    <row r="644" spans="1:65" s="2" customFormat="1" ht="16.5" customHeight="1">
      <c r="A644" s="35"/>
      <c r="B644" s="36"/>
      <c r="C644" s="174" t="s">
        <v>867</v>
      </c>
      <c r="D644" s="174" t="s">
        <v>130</v>
      </c>
      <c r="E644" s="175" t="s">
        <v>868</v>
      </c>
      <c r="F644" s="176" t="s">
        <v>869</v>
      </c>
      <c r="G644" s="177" t="s">
        <v>133</v>
      </c>
      <c r="H644" s="178">
        <v>2</v>
      </c>
      <c r="I644" s="179"/>
      <c r="J644" s="180">
        <f>ROUND(I644*H644,2)</f>
        <v>0</v>
      </c>
      <c r="K644" s="176" t="s">
        <v>134</v>
      </c>
      <c r="L644" s="40"/>
      <c r="M644" s="181" t="s">
        <v>19</v>
      </c>
      <c r="N644" s="182" t="s">
        <v>42</v>
      </c>
      <c r="O644" s="65"/>
      <c r="P644" s="183">
        <f>O644*H644</f>
        <v>0</v>
      </c>
      <c r="Q644" s="183">
        <v>0</v>
      </c>
      <c r="R644" s="183">
        <f>Q644*H644</f>
        <v>0</v>
      </c>
      <c r="S644" s="183">
        <v>0</v>
      </c>
      <c r="T644" s="184">
        <f>S644*H644</f>
        <v>0</v>
      </c>
      <c r="U644" s="35"/>
      <c r="V644" s="35"/>
      <c r="W644" s="35"/>
      <c r="X644" s="35"/>
      <c r="Y644" s="35"/>
      <c r="Z644" s="35"/>
      <c r="AA644" s="35"/>
      <c r="AB644" s="35"/>
      <c r="AC644" s="35"/>
      <c r="AD644" s="35"/>
      <c r="AE644" s="35"/>
      <c r="AR644" s="185" t="s">
        <v>79</v>
      </c>
      <c r="AT644" s="185" t="s">
        <v>130</v>
      </c>
      <c r="AU644" s="185" t="s">
        <v>79</v>
      </c>
      <c r="AY644" s="18" t="s">
        <v>127</v>
      </c>
      <c r="BE644" s="186">
        <f>IF(N644="základní",J644,0)</f>
        <v>0</v>
      </c>
      <c r="BF644" s="186">
        <f>IF(N644="snížená",J644,0)</f>
        <v>0</v>
      </c>
      <c r="BG644" s="186">
        <f>IF(N644="zákl. přenesená",J644,0)</f>
        <v>0</v>
      </c>
      <c r="BH644" s="186">
        <f>IF(N644="sníž. přenesená",J644,0)</f>
        <v>0</v>
      </c>
      <c r="BI644" s="186">
        <f>IF(N644="nulová",J644,0)</f>
        <v>0</v>
      </c>
      <c r="BJ644" s="18" t="s">
        <v>79</v>
      </c>
      <c r="BK644" s="186">
        <f>ROUND(I644*H644,2)</f>
        <v>0</v>
      </c>
      <c r="BL644" s="18" t="s">
        <v>79</v>
      </c>
      <c r="BM644" s="185" t="s">
        <v>870</v>
      </c>
    </row>
    <row r="645" spans="1:65" s="2" customFormat="1" ht="11.25">
      <c r="A645" s="35"/>
      <c r="B645" s="36"/>
      <c r="C645" s="37"/>
      <c r="D645" s="187" t="s">
        <v>137</v>
      </c>
      <c r="E645" s="37"/>
      <c r="F645" s="188" t="s">
        <v>869</v>
      </c>
      <c r="G645" s="37"/>
      <c r="H645" s="37"/>
      <c r="I645" s="189"/>
      <c r="J645" s="37"/>
      <c r="K645" s="37"/>
      <c r="L645" s="40"/>
      <c r="M645" s="190"/>
      <c r="N645" s="191"/>
      <c r="O645" s="65"/>
      <c r="P645" s="65"/>
      <c r="Q645" s="65"/>
      <c r="R645" s="65"/>
      <c r="S645" s="65"/>
      <c r="T645" s="66"/>
      <c r="U645" s="35"/>
      <c r="V645" s="35"/>
      <c r="W645" s="35"/>
      <c r="X645" s="35"/>
      <c r="Y645" s="35"/>
      <c r="Z645" s="35"/>
      <c r="AA645" s="35"/>
      <c r="AB645" s="35"/>
      <c r="AC645" s="35"/>
      <c r="AD645" s="35"/>
      <c r="AE645" s="35"/>
      <c r="AT645" s="18" t="s">
        <v>137</v>
      </c>
      <c r="AU645" s="18" t="s">
        <v>79</v>
      </c>
    </row>
    <row r="646" spans="1:65" s="2" customFormat="1" ht="16.5" customHeight="1">
      <c r="A646" s="35"/>
      <c r="B646" s="36"/>
      <c r="C646" s="174" t="s">
        <v>871</v>
      </c>
      <c r="D646" s="174" t="s">
        <v>130</v>
      </c>
      <c r="E646" s="175" t="s">
        <v>872</v>
      </c>
      <c r="F646" s="176" t="s">
        <v>873</v>
      </c>
      <c r="G646" s="177" t="s">
        <v>874</v>
      </c>
      <c r="H646" s="178">
        <v>1</v>
      </c>
      <c r="I646" s="179"/>
      <c r="J646" s="180">
        <f>ROUND(I646*H646,2)</f>
        <v>0</v>
      </c>
      <c r="K646" s="176" t="s">
        <v>19</v>
      </c>
      <c r="L646" s="40"/>
      <c r="M646" s="181" t="s">
        <v>19</v>
      </c>
      <c r="N646" s="182" t="s">
        <v>42</v>
      </c>
      <c r="O646" s="65"/>
      <c r="P646" s="183">
        <f>O646*H646</f>
        <v>0</v>
      </c>
      <c r="Q646" s="183">
        <v>0</v>
      </c>
      <c r="R646" s="183">
        <f>Q646*H646</f>
        <v>0</v>
      </c>
      <c r="S646" s="183">
        <v>0</v>
      </c>
      <c r="T646" s="184">
        <f>S646*H646</f>
        <v>0</v>
      </c>
      <c r="U646" s="35"/>
      <c r="V646" s="35"/>
      <c r="W646" s="35"/>
      <c r="X646" s="35"/>
      <c r="Y646" s="35"/>
      <c r="Z646" s="35"/>
      <c r="AA646" s="35"/>
      <c r="AB646" s="35"/>
      <c r="AC646" s="35"/>
      <c r="AD646" s="35"/>
      <c r="AE646" s="35"/>
      <c r="AR646" s="185" t="s">
        <v>79</v>
      </c>
      <c r="AT646" s="185" t="s">
        <v>130</v>
      </c>
      <c r="AU646" s="185" t="s">
        <v>79</v>
      </c>
      <c r="AY646" s="18" t="s">
        <v>127</v>
      </c>
      <c r="BE646" s="186">
        <f>IF(N646="základní",J646,0)</f>
        <v>0</v>
      </c>
      <c r="BF646" s="186">
        <f>IF(N646="snížená",J646,0)</f>
        <v>0</v>
      </c>
      <c r="BG646" s="186">
        <f>IF(N646="zákl. přenesená",J646,0)</f>
        <v>0</v>
      </c>
      <c r="BH646" s="186">
        <f>IF(N646="sníž. přenesená",J646,0)</f>
        <v>0</v>
      </c>
      <c r="BI646" s="186">
        <f>IF(N646="nulová",J646,0)</f>
        <v>0</v>
      </c>
      <c r="BJ646" s="18" t="s">
        <v>79</v>
      </c>
      <c r="BK646" s="186">
        <f>ROUND(I646*H646,2)</f>
        <v>0</v>
      </c>
      <c r="BL646" s="18" t="s">
        <v>79</v>
      </c>
      <c r="BM646" s="185" t="s">
        <v>875</v>
      </c>
    </row>
    <row r="647" spans="1:65" s="2" customFormat="1" ht="11.25">
      <c r="A647" s="35"/>
      <c r="B647" s="36"/>
      <c r="C647" s="37"/>
      <c r="D647" s="187" t="s">
        <v>137</v>
      </c>
      <c r="E647" s="37"/>
      <c r="F647" s="188" t="s">
        <v>873</v>
      </c>
      <c r="G647" s="37"/>
      <c r="H647" s="37"/>
      <c r="I647" s="189"/>
      <c r="J647" s="37"/>
      <c r="K647" s="37"/>
      <c r="L647" s="40"/>
      <c r="M647" s="190"/>
      <c r="N647" s="191"/>
      <c r="O647" s="65"/>
      <c r="P647" s="65"/>
      <c r="Q647" s="65"/>
      <c r="R647" s="65"/>
      <c r="S647" s="65"/>
      <c r="T647" s="66"/>
      <c r="U647" s="35"/>
      <c r="V647" s="35"/>
      <c r="W647" s="35"/>
      <c r="X647" s="35"/>
      <c r="Y647" s="35"/>
      <c r="Z647" s="35"/>
      <c r="AA647" s="35"/>
      <c r="AB647" s="35"/>
      <c r="AC647" s="35"/>
      <c r="AD647" s="35"/>
      <c r="AE647" s="35"/>
      <c r="AT647" s="18" t="s">
        <v>137</v>
      </c>
      <c r="AU647" s="18" t="s">
        <v>79</v>
      </c>
    </row>
    <row r="648" spans="1:65" s="2" customFormat="1" ht="16.5" customHeight="1">
      <c r="A648" s="35"/>
      <c r="B648" s="36"/>
      <c r="C648" s="174" t="s">
        <v>876</v>
      </c>
      <c r="D648" s="174" t="s">
        <v>130</v>
      </c>
      <c r="E648" s="175" t="s">
        <v>877</v>
      </c>
      <c r="F648" s="176" t="s">
        <v>878</v>
      </c>
      <c r="G648" s="177" t="s">
        <v>133</v>
      </c>
      <c r="H648" s="178">
        <v>8</v>
      </c>
      <c r="I648" s="179"/>
      <c r="J648" s="180">
        <f>ROUND(I648*H648,2)</f>
        <v>0</v>
      </c>
      <c r="K648" s="176" t="s">
        <v>134</v>
      </c>
      <c r="L648" s="40"/>
      <c r="M648" s="181" t="s">
        <v>19</v>
      </c>
      <c r="N648" s="182" t="s">
        <v>42</v>
      </c>
      <c r="O648" s="65"/>
      <c r="P648" s="183">
        <f>O648*H648</f>
        <v>0</v>
      </c>
      <c r="Q648" s="183">
        <v>0</v>
      </c>
      <c r="R648" s="183">
        <f>Q648*H648</f>
        <v>0</v>
      </c>
      <c r="S648" s="183">
        <v>0</v>
      </c>
      <c r="T648" s="184">
        <f>S648*H648</f>
        <v>0</v>
      </c>
      <c r="U648" s="35"/>
      <c r="V648" s="35"/>
      <c r="W648" s="35"/>
      <c r="X648" s="35"/>
      <c r="Y648" s="35"/>
      <c r="Z648" s="35"/>
      <c r="AA648" s="35"/>
      <c r="AB648" s="35"/>
      <c r="AC648" s="35"/>
      <c r="AD648" s="35"/>
      <c r="AE648" s="35"/>
      <c r="AR648" s="185" t="s">
        <v>79</v>
      </c>
      <c r="AT648" s="185" t="s">
        <v>130</v>
      </c>
      <c r="AU648" s="185" t="s">
        <v>79</v>
      </c>
      <c r="AY648" s="18" t="s">
        <v>127</v>
      </c>
      <c r="BE648" s="186">
        <f>IF(N648="základní",J648,0)</f>
        <v>0</v>
      </c>
      <c r="BF648" s="186">
        <f>IF(N648="snížená",J648,0)</f>
        <v>0</v>
      </c>
      <c r="BG648" s="186">
        <f>IF(N648="zákl. přenesená",J648,0)</f>
        <v>0</v>
      </c>
      <c r="BH648" s="186">
        <f>IF(N648="sníž. přenesená",J648,0)</f>
        <v>0</v>
      </c>
      <c r="BI648" s="186">
        <f>IF(N648="nulová",J648,0)</f>
        <v>0</v>
      </c>
      <c r="BJ648" s="18" t="s">
        <v>79</v>
      </c>
      <c r="BK648" s="186">
        <f>ROUND(I648*H648,2)</f>
        <v>0</v>
      </c>
      <c r="BL648" s="18" t="s">
        <v>79</v>
      </c>
      <c r="BM648" s="185" t="s">
        <v>879</v>
      </c>
    </row>
    <row r="649" spans="1:65" s="2" customFormat="1" ht="11.25">
      <c r="A649" s="35"/>
      <c r="B649" s="36"/>
      <c r="C649" s="37"/>
      <c r="D649" s="187" t="s">
        <v>137</v>
      </c>
      <c r="E649" s="37"/>
      <c r="F649" s="188" t="s">
        <v>878</v>
      </c>
      <c r="G649" s="37"/>
      <c r="H649" s="37"/>
      <c r="I649" s="189"/>
      <c r="J649" s="37"/>
      <c r="K649" s="37"/>
      <c r="L649" s="40"/>
      <c r="M649" s="190"/>
      <c r="N649" s="191"/>
      <c r="O649" s="65"/>
      <c r="P649" s="65"/>
      <c r="Q649" s="65"/>
      <c r="R649" s="65"/>
      <c r="S649" s="65"/>
      <c r="T649" s="66"/>
      <c r="U649" s="35"/>
      <c r="V649" s="35"/>
      <c r="W649" s="35"/>
      <c r="X649" s="35"/>
      <c r="Y649" s="35"/>
      <c r="Z649" s="35"/>
      <c r="AA649" s="35"/>
      <c r="AB649" s="35"/>
      <c r="AC649" s="35"/>
      <c r="AD649" s="35"/>
      <c r="AE649" s="35"/>
      <c r="AT649" s="18" t="s">
        <v>137</v>
      </c>
      <c r="AU649" s="18" t="s">
        <v>79</v>
      </c>
    </row>
    <row r="650" spans="1:65" s="2" customFormat="1" ht="16.5" customHeight="1">
      <c r="A650" s="35"/>
      <c r="B650" s="36"/>
      <c r="C650" s="174" t="s">
        <v>880</v>
      </c>
      <c r="D650" s="174" t="s">
        <v>130</v>
      </c>
      <c r="E650" s="175" t="s">
        <v>881</v>
      </c>
      <c r="F650" s="176" t="s">
        <v>882</v>
      </c>
      <c r="G650" s="177" t="s">
        <v>133</v>
      </c>
      <c r="H650" s="178">
        <v>3</v>
      </c>
      <c r="I650" s="179"/>
      <c r="J650" s="180">
        <f>ROUND(I650*H650,2)</f>
        <v>0</v>
      </c>
      <c r="K650" s="176" t="s">
        <v>134</v>
      </c>
      <c r="L650" s="40"/>
      <c r="M650" s="181" t="s">
        <v>19</v>
      </c>
      <c r="N650" s="182" t="s">
        <v>42</v>
      </c>
      <c r="O650" s="65"/>
      <c r="P650" s="183">
        <f>O650*H650</f>
        <v>0</v>
      </c>
      <c r="Q650" s="183">
        <v>0</v>
      </c>
      <c r="R650" s="183">
        <f>Q650*H650</f>
        <v>0</v>
      </c>
      <c r="S650" s="183">
        <v>0</v>
      </c>
      <c r="T650" s="184">
        <f>S650*H650</f>
        <v>0</v>
      </c>
      <c r="U650" s="35"/>
      <c r="V650" s="35"/>
      <c r="W650" s="35"/>
      <c r="X650" s="35"/>
      <c r="Y650" s="35"/>
      <c r="Z650" s="35"/>
      <c r="AA650" s="35"/>
      <c r="AB650" s="35"/>
      <c r="AC650" s="35"/>
      <c r="AD650" s="35"/>
      <c r="AE650" s="35"/>
      <c r="AR650" s="185" t="s">
        <v>79</v>
      </c>
      <c r="AT650" s="185" t="s">
        <v>130</v>
      </c>
      <c r="AU650" s="185" t="s">
        <v>79</v>
      </c>
      <c r="AY650" s="18" t="s">
        <v>127</v>
      </c>
      <c r="BE650" s="186">
        <f>IF(N650="základní",J650,0)</f>
        <v>0</v>
      </c>
      <c r="BF650" s="186">
        <f>IF(N650="snížená",J650,0)</f>
        <v>0</v>
      </c>
      <c r="BG650" s="186">
        <f>IF(N650="zákl. přenesená",J650,0)</f>
        <v>0</v>
      </c>
      <c r="BH650" s="186">
        <f>IF(N650="sníž. přenesená",J650,0)</f>
        <v>0</v>
      </c>
      <c r="BI650" s="186">
        <f>IF(N650="nulová",J650,0)</f>
        <v>0</v>
      </c>
      <c r="BJ650" s="18" t="s">
        <v>79</v>
      </c>
      <c r="BK650" s="186">
        <f>ROUND(I650*H650,2)</f>
        <v>0</v>
      </c>
      <c r="BL650" s="18" t="s">
        <v>79</v>
      </c>
      <c r="BM650" s="185" t="s">
        <v>883</v>
      </c>
    </row>
    <row r="651" spans="1:65" s="2" customFormat="1" ht="11.25">
      <c r="A651" s="35"/>
      <c r="B651" s="36"/>
      <c r="C651" s="37"/>
      <c r="D651" s="187" t="s">
        <v>137</v>
      </c>
      <c r="E651" s="37"/>
      <c r="F651" s="188" t="s">
        <v>882</v>
      </c>
      <c r="G651" s="37"/>
      <c r="H651" s="37"/>
      <c r="I651" s="189"/>
      <c r="J651" s="37"/>
      <c r="K651" s="37"/>
      <c r="L651" s="40"/>
      <c r="M651" s="190"/>
      <c r="N651" s="191"/>
      <c r="O651" s="65"/>
      <c r="P651" s="65"/>
      <c r="Q651" s="65"/>
      <c r="R651" s="65"/>
      <c r="S651" s="65"/>
      <c r="T651" s="66"/>
      <c r="U651" s="35"/>
      <c r="V651" s="35"/>
      <c r="W651" s="35"/>
      <c r="X651" s="35"/>
      <c r="Y651" s="35"/>
      <c r="Z651" s="35"/>
      <c r="AA651" s="35"/>
      <c r="AB651" s="35"/>
      <c r="AC651" s="35"/>
      <c r="AD651" s="35"/>
      <c r="AE651" s="35"/>
      <c r="AT651" s="18" t="s">
        <v>137</v>
      </c>
      <c r="AU651" s="18" t="s">
        <v>79</v>
      </c>
    </row>
    <row r="652" spans="1:65" s="2" customFormat="1" ht="16.5" customHeight="1">
      <c r="A652" s="35"/>
      <c r="B652" s="36"/>
      <c r="C652" s="174" t="s">
        <v>884</v>
      </c>
      <c r="D652" s="174" t="s">
        <v>130</v>
      </c>
      <c r="E652" s="175" t="s">
        <v>885</v>
      </c>
      <c r="F652" s="176" t="s">
        <v>886</v>
      </c>
      <c r="G652" s="177" t="s">
        <v>133</v>
      </c>
      <c r="H652" s="178">
        <v>3</v>
      </c>
      <c r="I652" s="179"/>
      <c r="J652" s="180">
        <f>ROUND(I652*H652,2)</f>
        <v>0</v>
      </c>
      <c r="K652" s="176" t="s">
        <v>134</v>
      </c>
      <c r="L652" s="40"/>
      <c r="M652" s="181" t="s">
        <v>19</v>
      </c>
      <c r="N652" s="182" t="s">
        <v>42</v>
      </c>
      <c r="O652" s="65"/>
      <c r="P652" s="183">
        <f>O652*H652</f>
        <v>0</v>
      </c>
      <c r="Q652" s="183">
        <v>0</v>
      </c>
      <c r="R652" s="183">
        <f>Q652*H652</f>
        <v>0</v>
      </c>
      <c r="S652" s="183">
        <v>0</v>
      </c>
      <c r="T652" s="184">
        <f>S652*H652</f>
        <v>0</v>
      </c>
      <c r="U652" s="35"/>
      <c r="V652" s="35"/>
      <c r="W652" s="35"/>
      <c r="X652" s="35"/>
      <c r="Y652" s="35"/>
      <c r="Z652" s="35"/>
      <c r="AA652" s="35"/>
      <c r="AB652" s="35"/>
      <c r="AC652" s="35"/>
      <c r="AD652" s="35"/>
      <c r="AE652" s="35"/>
      <c r="AR652" s="185" t="s">
        <v>79</v>
      </c>
      <c r="AT652" s="185" t="s">
        <v>130</v>
      </c>
      <c r="AU652" s="185" t="s">
        <v>79</v>
      </c>
      <c r="AY652" s="18" t="s">
        <v>127</v>
      </c>
      <c r="BE652" s="186">
        <f>IF(N652="základní",J652,0)</f>
        <v>0</v>
      </c>
      <c r="BF652" s="186">
        <f>IF(N652="snížená",J652,0)</f>
        <v>0</v>
      </c>
      <c r="BG652" s="186">
        <f>IF(N652="zákl. přenesená",J652,0)</f>
        <v>0</v>
      </c>
      <c r="BH652" s="186">
        <f>IF(N652="sníž. přenesená",J652,0)</f>
        <v>0</v>
      </c>
      <c r="BI652" s="186">
        <f>IF(N652="nulová",J652,0)</f>
        <v>0</v>
      </c>
      <c r="BJ652" s="18" t="s">
        <v>79</v>
      </c>
      <c r="BK652" s="186">
        <f>ROUND(I652*H652,2)</f>
        <v>0</v>
      </c>
      <c r="BL652" s="18" t="s">
        <v>79</v>
      </c>
      <c r="BM652" s="185" t="s">
        <v>887</v>
      </c>
    </row>
    <row r="653" spans="1:65" s="2" customFormat="1" ht="11.25">
      <c r="A653" s="35"/>
      <c r="B653" s="36"/>
      <c r="C653" s="37"/>
      <c r="D653" s="187" t="s">
        <v>137</v>
      </c>
      <c r="E653" s="37"/>
      <c r="F653" s="188" t="s">
        <v>886</v>
      </c>
      <c r="G653" s="37"/>
      <c r="H653" s="37"/>
      <c r="I653" s="189"/>
      <c r="J653" s="37"/>
      <c r="K653" s="37"/>
      <c r="L653" s="40"/>
      <c r="M653" s="190"/>
      <c r="N653" s="191"/>
      <c r="O653" s="65"/>
      <c r="P653" s="65"/>
      <c r="Q653" s="65"/>
      <c r="R653" s="65"/>
      <c r="S653" s="65"/>
      <c r="T653" s="66"/>
      <c r="U653" s="35"/>
      <c r="V653" s="35"/>
      <c r="W653" s="35"/>
      <c r="X653" s="35"/>
      <c r="Y653" s="35"/>
      <c r="Z653" s="35"/>
      <c r="AA653" s="35"/>
      <c r="AB653" s="35"/>
      <c r="AC653" s="35"/>
      <c r="AD653" s="35"/>
      <c r="AE653" s="35"/>
      <c r="AT653" s="18" t="s">
        <v>137</v>
      </c>
      <c r="AU653" s="18" t="s">
        <v>79</v>
      </c>
    </row>
    <row r="654" spans="1:65" s="2" customFormat="1" ht="16.5" customHeight="1">
      <c r="A654" s="35"/>
      <c r="B654" s="36"/>
      <c r="C654" s="174" t="s">
        <v>888</v>
      </c>
      <c r="D654" s="174" t="s">
        <v>130</v>
      </c>
      <c r="E654" s="175" t="s">
        <v>889</v>
      </c>
      <c r="F654" s="176" t="s">
        <v>890</v>
      </c>
      <c r="G654" s="177" t="s">
        <v>182</v>
      </c>
      <c r="H654" s="178">
        <v>300</v>
      </c>
      <c r="I654" s="179"/>
      <c r="J654" s="180">
        <f>ROUND(I654*H654,2)</f>
        <v>0</v>
      </c>
      <c r="K654" s="176" t="s">
        <v>134</v>
      </c>
      <c r="L654" s="40"/>
      <c r="M654" s="181" t="s">
        <v>19</v>
      </c>
      <c r="N654" s="182" t="s">
        <v>42</v>
      </c>
      <c r="O654" s="65"/>
      <c r="P654" s="183">
        <f>O654*H654</f>
        <v>0</v>
      </c>
      <c r="Q654" s="183">
        <v>0</v>
      </c>
      <c r="R654" s="183">
        <f>Q654*H654</f>
        <v>0</v>
      </c>
      <c r="S654" s="183">
        <v>0</v>
      </c>
      <c r="T654" s="184">
        <f>S654*H654</f>
        <v>0</v>
      </c>
      <c r="U654" s="35"/>
      <c r="V654" s="35"/>
      <c r="W654" s="35"/>
      <c r="X654" s="35"/>
      <c r="Y654" s="35"/>
      <c r="Z654" s="35"/>
      <c r="AA654" s="35"/>
      <c r="AB654" s="35"/>
      <c r="AC654" s="35"/>
      <c r="AD654" s="35"/>
      <c r="AE654" s="35"/>
      <c r="AR654" s="185" t="s">
        <v>79</v>
      </c>
      <c r="AT654" s="185" t="s">
        <v>130</v>
      </c>
      <c r="AU654" s="185" t="s">
        <v>79</v>
      </c>
      <c r="AY654" s="18" t="s">
        <v>127</v>
      </c>
      <c r="BE654" s="186">
        <f>IF(N654="základní",J654,0)</f>
        <v>0</v>
      </c>
      <c r="BF654" s="186">
        <f>IF(N654="snížená",J654,0)</f>
        <v>0</v>
      </c>
      <c r="BG654" s="186">
        <f>IF(N654="zákl. přenesená",J654,0)</f>
        <v>0</v>
      </c>
      <c r="BH654" s="186">
        <f>IF(N654="sníž. přenesená",J654,0)</f>
        <v>0</v>
      </c>
      <c r="BI654" s="186">
        <f>IF(N654="nulová",J654,0)</f>
        <v>0</v>
      </c>
      <c r="BJ654" s="18" t="s">
        <v>79</v>
      </c>
      <c r="BK654" s="186">
        <f>ROUND(I654*H654,2)</f>
        <v>0</v>
      </c>
      <c r="BL654" s="18" t="s">
        <v>79</v>
      </c>
      <c r="BM654" s="185" t="s">
        <v>891</v>
      </c>
    </row>
    <row r="655" spans="1:65" s="2" customFormat="1" ht="11.25">
      <c r="A655" s="35"/>
      <c r="B655" s="36"/>
      <c r="C655" s="37"/>
      <c r="D655" s="187" t="s">
        <v>137</v>
      </c>
      <c r="E655" s="37"/>
      <c r="F655" s="188" t="s">
        <v>890</v>
      </c>
      <c r="G655" s="37"/>
      <c r="H655" s="37"/>
      <c r="I655" s="189"/>
      <c r="J655" s="37"/>
      <c r="K655" s="37"/>
      <c r="L655" s="40"/>
      <c r="M655" s="190"/>
      <c r="N655" s="191"/>
      <c r="O655" s="65"/>
      <c r="P655" s="65"/>
      <c r="Q655" s="65"/>
      <c r="R655" s="65"/>
      <c r="S655" s="65"/>
      <c r="T655" s="66"/>
      <c r="U655" s="35"/>
      <c r="V655" s="35"/>
      <c r="W655" s="35"/>
      <c r="X655" s="35"/>
      <c r="Y655" s="35"/>
      <c r="Z655" s="35"/>
      <c r="AA655" s="35"/>
      <c r="AB655" s="35"/>
      <c r="AC655" s="35"/>
      <c r="AD655" s="35"/>
      <c r="AE655" s="35"/>
      <c r="AT655" s="18" t="s">
        <v>137</v>
      </c>
      <c r="AU655" s="18" t="s">
        <v>79</v>
      </c>
    </row>
    <row r="656" spans="1:65" s="2" customFormat="1" ht="16.5" customHeight="1">
      <c r="A656" s="35"/>
      <c r="B656" s="36"/>
      <c r="C656" s="174" t="s">
        <v>892</v>
      </c>
      <c r="D656" s="174" t="s">
        <v>130</v>
      </c>
      <c r="E656" s="175" t="s">
        <v>893</v>
      </c>
      <c r="F656" s="176" t="s">
        <v>894</v>
      </c>
      <c r="G656" s="177" t="s">
        <v>182</v>
      </c>
      <c r="H656" s="178">
        <v>50</v>
      </c>
      <c r="I656" s="179"/>
      <c r="J656" s="180">
        <f>ROUND(I656*H656,2)</f>
        <v>0</v>
      </c>
      <c r="K656" s="176" t="s">
        <v>134</v>
      </c>
      <c r="L656" s="40"/>
      <c r="M656" s="181" t="s">
        <v>19</v>
      </c>
      <c r="N656" s="182" t="s">
        <v>42</v>
      </c>
      <c r="O656" s="65"/>
      <c r="P656" s="183">
        <f>O656*H656</f>
        <v>0</v>
      </c>
      <c r="Q656" s="183">
        <v>0</v>
      </c>
      <c r="R656" s="183">
        <f>Q656*H656</f>
        <v>0</v>
      </c>
      <c r="S656" s="183">
        <v>0</v>
      </c>
      <c r="T656" s="184">
        <f>S656*H656</f>
        <v>0</v>
      </c>
      <c r="U656" s="35"/>
      <c r="V656" s="35"/>
      <c r="W656" s="35"/>
      <c r="X656" s="35"/>
      <c r="Y656" s="35"/>
      <c r="Z656" s="35"/>
      <c r="AA656" s="35"/>
      <c r="AB656" s="35"/>
      <c r="AC656" s="35"/>
      <c r="AD656" s="35"/>
      <c r="AE656" s="35"/>
      <c r="AR656" s="185" t="s">
        <v>79</v>
      </c>
      <c r="AT656" s="185" t="s">
        <v>130</v>
      </c>
      <c r="AU656" s="185" t="s">
        <v>79</v>
      </c>
      <c r="AY656" s="18" t="s">
        <v>127</v>
      </c>
      <c r="BE656" s="186">
        <f>IF(N656="základní",J656,0)</f>
        <v>0</v>
      </c>
      <c r="BF656" s="186">
        <f>IF(N656="snížená",J656,0)</f>
        <v>0</v>
      </c>
      <c r="BG656" s="186">
        <f>IF(N656="zákl. přenesená",J656,0)</f>
        <v>0</v>
      </c>
      <c r="BH656" s="186">
        <f>IF(N656="sníž. přenesená",J656,0)</f>
        <v>0</v>
      </c>
      <c r="BI656" s="186">
        <f>IF(N656="nulová",J656,0)</f>
        <v>0</v>
      </c>
      <c r="BJ656" s="18" t="s">
        <v>79</v>
      </c>
      <c r="BK656" s="186">
        <f>ROUND(I656*H656,2)</f>
        <v>0</v>
      </c>
      <c r="BL656" s="18" t="s">
        <v>79</v>
      </c>
      <c r="BM656" s="185" t="s">
        <v>895</v>
      </c>
    </row>
    <row r="657" spans="1:65" s="2" customFormat="1" ht="11.25">
      <c r="A657" s="35"/>
      <c r="B657" s="36"/>
      <c r="C657" s="37"/>
      <c r="D657" s="187" t="s">
        <v>137</v>
      </c>
      <c r="E657" s="37"/>
      <c r="F657" s="188" t="s">
        <v>894</v>
      </c>
      <c r="G657" s="37"/>
      <c r="H657" s="37"/>
      <c r="I657" s="189"/>
      <c r="J657" s="37"/>
      <c r="K657" s="37"/>
      <c r="L657" s="40"/>
      <c r="M657" s="190"/>
      <c r="N657" s="191"/>
      <c r="O657" s="65"/>
      <c r="P657" s="65"/>
      <c r="Q657" s="65"/>
      <c r="R657" s="65"/>
      <c r="S657" s="65"/>
      <c r="T657" s="66"/>
      <c r="U657" s="35"/>
      <c r="V657" s="35"/>
      <c r="W657" s="35"/>
      <c r="X657" s="35"/>
      <c r="Y657" s="35"/>
      <c r="Z657" s="35"/>
      <c r="AA657" s="35"/>
      <c r="AB657" s="35"/>
      <c r="AC657" s="35"/>
      <c r="AD657" s="35"/>
      <c r="AE657" s="35"/>
      <c r="AT657" s="18" t="s">
        <v>137</v>
      </c>
      <c r="AU657" s="18" t="s">
        <v>79</v>
      </c>
    </row>
    <row r="658" spans="1:65" s="2" customFormat="1" ht="16.5" customHeight="1">
      <c r="A658" s="35"/>
      <c r="B658" s="36"/>
      <c r="C658" s="174" t="s">
        <v>896</v>
      </c>
      <c r="D658" s="174" t="s">
        <v>130</v>
      </c>
      <c r="E658" s="175" t="s">
        <v>897</v>
      </c>
      <c r="F658" s="176" t="s">
        <v>898</v>
      </c>
      <c r="G658" s="177" t="s">
        <v>133</v>
      </c>
      <c r="H658" s="178">
        <v>6</v>
      </c>
      <c r="I658" s="179"/>
      <c r="J658" s="180">
        <f>ROUND(I658*H658,2)</f>
        <v>0</v>
      </c>
      <c r="K658" s="176" t="s">
        <v>134</v>
      </c>
      <c r="L658" s="40"/>
      <c r="M658" s="181" t="s">
        <v>19</v>
      </c>
      <c r="N658" s="182" t="s">
        <v>42</v>
      </c>
      <c r="O658" s="65"/>
      <c r="P658" s="183">
        <f>O658*H658</f>
        <v>0</v>
      </c>
      <c r="Q658" s="183">
        <v>0</v>
      </c>
      <c r="R658" s="183">
        <f>Q658*H658</f>
        <v>0</v>
      </c>
      <c r="S658" s="183">
        <v>0</v>
      </c>
      <c r="T658" s="184">
        <f>S658*H658</f>
        <v>0</v>
      </c>
      <c r="U658" s="35"/>
      <c r="V658" s="35"/>
      <c r="W658" s="35"/>
      <c r="X658" s="35"/>
      <c r="Y658" s="35"/>
      <c r="Z658" s="35"/>
      <c r="AA658" s="35"/>
      <c r="AB658" s="35"/>
      <c r="AC658" s="35"/>
      <c r="AD658" s="35"/>
      <c r="AE658" s="35"/>
      <c r="AR658" s="185" t="s">
        <v>79</v>
      </c>
      <c r="AT658" s="185" t="s">
        <v>130</v>
      </c>
      <c r="AU658" s="185" t="s">
        <v>79</v>
      </c>
      <c r="AY658" s="18" t="s">
        <v>127</v>
      </c>
      <c r="BE658" s="186">
        <f>IF(N658="základní",J658,0)</f>
        <v>0</v>
      </c>
      <c r="BF658" s="186">
        <f>IF(N658="snížená",J658,0)</f>
        <v>0</v>
      </c>
      <c r="BG658" s="186">
        <f>IF(N658="zákl. přenesená",J658,0)</f>
        <v>0</v>
      </c>
      <c r="BH658" s="186">
        <f>IF(N658="sníž. přenesená",J658,0)</f>
        <v>0</v>
      </c>
      <c r="BI658" s="186">
        <f>IF(N658="nulová",J658,0)</f>
        <v>0</v>
      </c>
      <c r="BJ658" s="18" t="s">
        <v>79</v>
      </c>
      <c r="BK658" s="186">
        <f>ROUND(I658*H658,2)</f>
        <v>0</v>
      </c>
      <c r="BL658" s="18" t="s">
        <v>79</v>
      </c>
      <c r="BM658" s="185" t="s">
        <v>899</v>
      </c>
    </row>
    <row r="659" spans="1:65" s="2" customFormat="1" ht="11.25">
      <c r="A659" s="35"/>
      <c r="B659" s="36"/>
      <c r="C659" s="37"/>
      <c r="D659" s="187" t="s">
        <v>137</v>
      </c>
      <c r="E659" s="37"/>
      <c r="F659" s="188" t="s">
        <v>898</v>
      </c>
      <c r="G659" s="37"/>
      <c r="H659" s="37"/>
      <c r="I659" s="189"/>
      <c r="J659" s="37"/>
      <c r="K659" s="37"/>
      <c r="L659" s="40"/>
      <c r="M659" s="190"/>
      <c r="N659" s="191"/>
      <c r="O659" s="65"/>
      <c r="P659" s="65"/>
      <c r="Q659" s="65"/>
      <c r="R659" s="65"/>
      <c r="S659" s="65"/>
      <c r="T659" s="66"/>
      <c r="U659" s="35"/>
      <c r="V659" s="35"/>
      <c r="W659" s="35"/>
      <c r="X659" s="35"/>
      <c r="Y659" s="35"/>
      <c r="Z659" s="35"/>
      <c r="AA659" s="35"/>
      <c r="AB659" s="35"/>
      <c r="AC659" s="35"/>
      <c r="AD659" s="35"/>
      <c r="AE659" s="35"/>
      <c r="AT659" s="18" t="s">
        <v>137</v>
      </c>
      <c r="AU659" s="18" t="s">
        <v>79</v>
      </c>
    </row>
    <row r="660" spans="1:65" s="2" customFormat="1" ht="16.5" customHeight="1">
      <c r="A660" s="35"/>
      <c r="B660" s="36"/>
      <c r="C660" s="174" t="s">
        <v>900</v>
      </c>
      <c r="D660" s="174" t="s">
        <v>130</v>
      </c>
      <c r="E660" s="175" t="s">
        <v>901</v>
      </c>
      <c r="F660" s="176" t="s">
        <v>902</v>
      </c>
      <c r="G660" s="177" t="s">
        <v>133</v>
      </c>
      <c r="H660" s="178">
        <v>1</v>
      </c>
      <c r="I660" s="179"/>
      <c r="J660" s="180">
        <f>ROUND(I660*H660,2)</f>
        <v>0</v>
      </c>
      <c r="K660" s="176" t="s">
        <v>134</v>
      </c>
      <c r="L660" s="40"/>
      <c r="M660" s="181" t="s">
        <v>19</v>
      </c>
      <c r="N660" s="182" t="s">
        <v>42</v>
      </c>
      <c r="O660" s="65"/>
      <c r="P660" s="183">
        <f>O660*H660</f>
        <v>0</v>
      </c>
      <c r="Q660" s="183">
        <v>0</v>
      </c>
      <c r="R660" s="183">
        <f>Q660*H660</f>
        <v>0</v>
      </c>
      <c r="S660" s="183">
        <v>0</v>
      </c>
      <c r="T660" s="184">
        <f>S660*H660</f>
        <v>0</v>
      </c>
      <c r="U660" s="35"/>
      <c r="V660" s="35"/>
      <c r="W660" s="35"/>
      <c r="X660" s="35"/>
      <c r="Y660" s="35"/>
      <c r="Z660" s="35"/>
      <c r="AA660" s="35"/>
      <c r="AB660" s="35"/>
      <c r="AC660" s="35"/>
      <c r="AD660" s="35"/>
      <c r="AE660" s="35"/>
      <c r="AR660" s="185" t="s">
        <v>79</v>
      </c>
      <c r="AT660" s="185" t="s">
        <v>130</v>
      </c>
      <c r="AU660" s="185" t="s">
        <v>79</v>
      </c>
      <c r="AY660" s="18" t="s">
        <v>127</v>
      </c>
      <c r="BE660" s="186">
        <f>IF(N660="základní",J660,0)</f>
        <v>0</v>
      </c>
      <c r="BF660" s="186">
        <f>IF(N660="snížená",J660,0)</f>
        <v>0</v>
      </c>
      <c r="BG660" s="186">
        <f>IF(N660="zákl. přenesená",J660,0)</f>
        <v>0</v>
      </c>
      <c r="BH660" s="186">
        <f>IF(N660="sníž. přenesená",J660,0)</f>
        <v>0</v>
      </c>
      <c r="BI660" s="186">
        <f>IF(N660="nulová",J660,0)</f>
        <v>0</v>
      </c>
      <c r="BJ660" s="18" t="s">
        <v>79</v>
      </c>
      <c r="BK660" s="186">
        <f>ROUND(I660*H660,2)</f>
        <v>0</v>
      </c>
      <c r="BL660" s="18" t="s">
        <v>79</v>
      </c>
      <c r="BM660" s="185" t="s">
        <v>903</v>
      </c>
    </row>
    <row r="661" spans="1:65" s="2" customFormat="1" ht="11.25">
      <c r="A661" s="35"/>
      <c r="B661" s="36"/>
      <c r="C661" s="37"/>
      <c r="D661" s="187" t="s">
        <v>137</v>
      </c>
      <c r="E661" s="37"/>
      <c r="F661" s="188" t="s">
        <v>902</v>
      </c>
      <c r="G661" s="37"/>
      <c r="H661" s="37"/>
      <c r="I661" s="189"/>
      <c r="J661" s="37"/>
      <c r="K661" s="37"/>
      <c r="L661" s="40"/>
      <c r="M661" s="190"/>
      <c r="N661" s="191"/>
      <c r="O661" s="65"/>
      <c r="P661" s="65"/>
      <c r="Q661" s="65"/>
      <c r="R661" s="65"/>
      <c r="S661" s="65"/>
      <c r="T661" s="66"/>
      <c r="U661" s="35"/>
      <c r="V661" s="35"/>
      <c r="W661" s="35"/>
      <c r="X661" s="35"/>
      <c r="Y661" s="35"/>
      <c r="Z661" s="35"/>
      <c r="AA661" s="35"/>
      <c r="AB661" s="35"/>
      <c r="AC661" s="35"/>
      <c r="AD661" s="35"/>
      <c r="AE661" s="35"/>
      <c r="AT661" s="18" t="s">
        <v>137</v>
      </c>
      <c r="AU661" s="18" t="s">
        <v>79</v>
      </c>
    </row>
    <row r="662" spans="1:65" s="2" customFormat="1" ht="16.5" customHeight="1">
      <c r="A662" s="35"/>
      <c r="B662" s="36"/>
      <c r="C662" s="174" t="s">
        <v>904</v>
      </c>
      <c r="D662" s="174" t="s">
        <v>130</v>
      </c>
      <c r="E662" s="175" t="s">
        <v>905</v>
      </c>
      <c r="F662" s="176" t="s">
        <v>906</v>
      </c>
      <c r="G662" s="177" t="s">
        <v>133</v>
      </c>
      <c r="H662" s="178">
        <v>5</v>
      </c>
      <c r="I662" s="179"/>
      <c r="J662" s="180">
        <f>ROUND(I662*H662,2)</f>
        <v>0</v>
      </c>
      <c r="K662" s="176" t="s">
        <v>134</v>
      </c>
      <c r="L662" s="40"/>
      <c r="M662" s="181" t="s">
        <v>19</v>
      </c>
      <c r="N662" s="182" t="s">
        <v>42</v>
      </c>
      <c r="O662" s="65"/>
      <c r="P662" s="183">
        <f>O662*H662</f>
        <v>0</v>
      </c>
      <c r="Q662" s="183">
        <v>0</v>
      </c>
      <c r="R662" s="183">
        <f>Q662*H662</f>
        <v>0</v>
      </c>
      <c r="S662" s="183">
        <v>0</v>
      </c>
      <c r="T662" s="184">
        <f>S662*H662</f>
        <v>0</v>
      </c>
      <c r="U662" s="35"/>
      <c r="V662" s="35"/>
      <c r="W662" s="35"/>
      <c r="X662" s="35"/>
      <c r="Y662" s="35"/>
      <c r="Z662" s="35"/>
      <c r="AA662" s="35"/>
      <c r="AB662" s="35"/>
      <c r="AC662" s="35"/>
      <c r="AD662" s="35"/>
      <c r="AE662" s="35"/>
      <c r="AR662" s="185" t="s">
        <v>79</v>
      </c>
      <c r="AT662" s="185" t="s">
        <v>130</v>
      </c>
      <c r="AU662" s="185" t="s">
        <v>79</v>
      </c>
      <c r="AY662" s="18" t="s">
        <v>127</v>
      </c>
      <c r="BE662" s="186">
        <f>IF(N662="základní",J662,0)</f>
        <v>0</v>
      </c>
      <c r="BF662" s="186">
        <f>IF(N662="snížená",J662,0)</f>
        <v>0</v>
      </c>
      <c r="BG662" s="186">
        <f>IF(N662="zákl. přenesená",J662,0)</f>
        <v>0</v>
      </c>
      <c r="BH662" s="186">
        <f>IF(N662="sníž. přenesená",J662,0)</f>
        <v>0</v>
      </c>
      <c r="BI662" s="186">
        <f>IF(N662="nulová",J662,0)</f>
        <v>0</v>
      </c>
      <c r="BJ662" s="18" t="s">
        <v>79</v>
      </c>
      <c r="BK662" s="186">
        <f>ROUND(I662*H662,2)</f>
        <v>0</v>
      </c>
      <c r="BL662" s="18" t="s">
        <v>79</v>
      </c>
      <c r="BM662" s="185" t="s">
        <v>907</v>
      </c>
    </row>
    <row r="663" spans="1:65" s="2" customFormat="1" ht="11.25">
      <c r="A663" s="35"/>
      <c r="B663" s="36"/>
      <c r="C663" s="37"/>
      <c r="D663" s="187" t="s">
        <v>137</v>
      </c>
      <c r="E663" s="37"/>
      <c r="F663" s="188" t="s">
        <v>906</v>
      </c>
      <c r="G663" s="37"/>
      <c r="H663" s="37"/>
      <c r="I663" s="189"/>
      <c r="J663" s="37"/>
      <c r="K663" s="37"/>
      <c r="L663" s="40"/>
      <c r="M663" s="190"/>
      <c r="N663" s="191"/>
      <c r="O663" s="65"/>
      <c r="P663" s="65"/>
      <c r="Q663" s="65"/>
      <c r="R663" s="65"/>
      <c r="S663" s="65"/>
      <c r="T663" s="66"/>
      <c r="U663" s="35"/>
      <c r="V663" s="35"/>
      <c r="W663" s="35"/>
      <c r="X663" s="35"/>
      <c r="Y663" s="35"/>
      <c r="Z663" s="35"/>
      <c r="AA663" s="35"/>
      <c r="AB663" s="35"/>
      <c r="AC663" s="35"/>
      <c r="AD663" s="35"/>
      <c r="AE663" s="35"/>
      <c r="AT663" s="18" t="s">
        <v>137</v>
      </c>
      <c r="AU663" s="18" t="s">
        <v>79</v>
      </c>
    </row>
    <row r="664" spans="1:65" s="2" customFormat="1" ht="16.5" customHeight="1">
      <c r="A664" s="35"/>
      <c r="B664" s="36"/>
      <c r="C664" s="174" t="s">
        <v>908</v>
      </c>
      <c r="D664" s="174" t="s">
        <v>130</v>
      </c>
      <c r="E664" s="175" t="s">
        <v>909</v>
      </c>
      <c r="F664" s="176" t="s">
        <v>910</v>
      </c>
      <c r="G664" s="177" t="s">
        <v>133</v>
      </c>
      <c r="H664" s="178">
        <v>1</v>
      </c>
      <c r="I664" s="179"/>
      <c r="J664" s="180">
        <f>ROUND(I664*H664,2)</f>
        <v>0</v>
      </c>
      <c r="K664" s="176" t="s">
        <v>134</v>
      </c>
      <c r="L664" s="40"/>
      <c r="M664" s="181" t="s">
        <v>19</v>
      </c>
      <c r="N664" s="182" t="s">
        <v>42</v>
      </c>
      <c r="O664" s="65"/>
      <c r="P664" s="183">
        <f>O664*H664</f>
        <v>0</v>
      </c>
      <c r="Q664" s="183">
        <v>0</v>
      </c>
      <c r="R664" s="183">
        <f>Q664*H664</f>
        <v>0</v>
      </c>
      <c r="S664" s="183">
        <v>0</v>
      </c>
      <c r="T664" s="184">
        <f>S664*H664</f>
        <v>0</v>
      </c>
      <c r="U664" s="35"/>
      <c r="V664" s="35"/>
      <c r="W664" s="35"/>
      <c r="X664" s="35"/>
      <c r="Y664" s="35"/>
      <c r="Z664" s="35"/>
      <c r="AA664" s="35"/>
      <c r="AB664" s="35"/>
      <c r="AC664" s="35"/>
      <c r="AD664" s="35"/>
      <c r="AE664" s="35"/>
      <c r="AR664" s="185" t="s">
        <v>79</v>
      </c>
      <c r="AT664" s="185" t="s">
        <v>130</v>
      </c>
      <c r="AU664" s="185" t="s">
        <v>79</v>
      </c>
      <c r="AY664" s="18" t="s">
        <v>127</v>
      </c>
      <c r="BE664" s="186">
        <f>IF(N664="základní",J664,0)</f>
        <v>0</v>
      </c>
      <c r="BF664" s="186">
        <f>IF(N664="snížená",J664,0)</f>
        <v>0</v>
      </c>
      <c r="BG664" s="186">
        <f>IF(N664="zákl. přenesená",J664,0)</f>
        <v>0</v>
      </c>
      <c r="BH664" s="186">
        <f>IF(N664="sníž. přenesená",J664,0)</f>
        <v>0</v>
      </c>
      <c r="BI664" s="186">
        <f>IF(N664="nulová",J664,0)</f>
        <v>0</v>
      </c>
      <c r="BJ664" s="18" t="s">
        <v>79</v>
      </c>
      <c r="BK664" s="186">
        <f>ROUND(I664*H664,2)</f>
        <v>0</v>
      </c>
      <c r="BL664" s="18" t="s">
        <v>79</v>
      </c>
      <c r="BM664" s="185" t="s">
        <v>911</v>
      </c>
    </row>
    <row r="665" spans="1:65" s="2" customFormat="1" ht="11.25">
      <c r="A665" s="35"/>
      <c r="B665" s="36"/>
      <c r="C665" s="37"/>
      <c r="D665" s="187" t="s">
        <v>137</v>
      </c>
      <c r="E665" s="37"/>
      <c r="F665" s="188" t="s">
        <v>910</v>
      </c>
      <c r="G665" s="37"/>
      <c r="H665" s="37"/>
      <c r="I665" s="189"/>
      <c r="J665" s="37"/>
      <c r="K665" s="37"/>
      <c r="L665" s="40"/>
      <c r="M665" s="190"/>
      <c r="N665" s="191"/>
      <c r="O665" s="65"/>
      <c r="P665" s="65"/>
      <c r="Q665" s="65"/>
      <c r="R665" s="65"/>
      <c r="S665" s="65"/>
      <c r="T665" s="66"/>
      <c r="U665" s="35"/>
      <c r="V665" s="35"/>
      <c r="W665" s="35"/>
      <c r="X665" s="35"/>
      <c r="Y665" s="35"/>
      <c r="Z665" s="35"/>
      <c r="AA665" s="35"/>
      <c r="AB665" s="35"/>
      <c r="AC665" s="35"/>
      <c r="AD665" s="35"/>
      <c r="AE665" s="35"/>
      <c r="AT665" s="18" t="s">
        <v>137</v>
      </c>
      <c r="AU665" s="18" t="s">
        <v>79</v>
      </c>
    </row>
    <row r="666" spans="1:65" s="2" customFormat="1" ht="21.75" customHeight="1">
      <c r="A666" s="35"/>
      <c r="B666" s="36"/>
      <c r="C666" s="225" t="s">
        <v>912</v>
      </c>
      <c r="D666" s="225" t="s">
        <v>228</v>
      </c>
      <c r="E666" s="226" t="s">
        <v>913</v>
      </c>
      <c r="F666" s="227" t="s">
        <v>914</v>
      </c>
      <c r="G666" s="228" t="s">
        <v>133</v>
      </c>
      <c r="H666" s="229">
        <v>4</v>
      </c>
      <c r="I666" s="230"/>
      <c r="J666" s="231">
        <f>ROUND(I666*H666,2)</f>
        <v>0</v>
      </c>
      <c r="K666" s="227" t="s">
        <v>134</v>
      </c>
      <c r="L666" s="232"/>
      <c r="M666" s="233" t="s">
        <v>19</v>
      </c>
      <c r="N666" s="234" t="s">
        <v>42</v>
      </c>
      <c r="O666" s="65"/>
      <c r="P666" s="183">
        <f>O666*H666</f>
        <v>0</v>
      </c>
      <c r="Q666" s="183">
        <v>0</v>
      </c>
      <c r="R666" s="183">
        <f>Q666*H666</f>
        <v>0</v>
      </c>
      <c r="S666" s="183">
        <v>0</v>
      </c>
      <c r="T666" s="184">
        <f>S666*H666</f>
        <v>0</v>
      </c>
      <c r="U666" s="35"/>
      <c r="V666" s="35"/>
      <c r="W666" s="35"/>
      <c r="X666" s="35"/>
      <c r="Y666" s="35"/>
      <c r="Z666" s="35"/>
      <c r="AA666" s="35"/>
      <c r="AB666" s="35"/>
      <c r="AC666" s="35"/>
      <c r="AD666" s="35"/>
      <c r="AE666" s="35"/>
      <c r="AR666" s="185" t="s">
        <v>915</v>
      </c>
      <c r="AT666" s="185" t="s">
        <v>228</v>
      </c>
      <c r="AU666" s="185" t="s">
        <v>79</v>
      </c>
      <c r="AY666" s="18" t="s">
        <v>127</v>
      </c>
      <c r="BE666" s="186">
        <f>IF(N666="základní",J666,0)</f>
        <v>0</v>
      </c>
      <c r="BF666" s="186">
        <f>IF(N666="snížená",J666,0)</f>
        <v>0</v>
      </c>
      <c r="BG666" s="186">
        <f>IF(N666="zákl. přenesená",J666,0)</f>
        <v>0</v>
      </c>
      <c r="BH666" s="186">
        <f>IF(N666="sníž. přenesená",J666,0)</f>
        <v>0</v>
      </c>
      <c r="BI666" s="186">
        <f>IF(N666="nulová",J666,0)</f>
        <v>0</v>
      </c>
      <c r="BJ666" s="18" t="s">
        <v>79</v>
      </c>
      <c r="BK666" s="186">
        <f>ROUND(I666*H666,2)</f>
        <v>0</v>
      </c>
      <c r="BL666" s="18" t="s">
        <v>915</v>
      </c>
      <c r="BM666" s="185" t="s">
        <v>916</v>
      </c>
    </row>
    <row r="667" spans="1:65" s="2" customFormat="1" ht="11.25">
      <c r="A667" s="35"/>
      <c r="B667" s="36"/>
      <c r="C667" s="37"/>
      <c r="D667" s="187" t="s">
        <v>137</v>
      </c>
      <c r="E667" s="37"/>
      <c r="F667" s="188" t="s">
        <v>914</v>
      </c>
      <c r="G667" s="37"/>
      <c r="H667" s="37"/>
      <c r="I667" s="189"/>
      <c r="J667" s="37"/>
      <c r="K667" s="37"/>
      <c r="L667" s="40"/>
      <c r="M667" s="190"/>
      <c r="N667" s="191"/>
      <c r="O667" s="65"/>
      <c r="P667" s="65"/>
      <c r="Q667" s="65"/>
      <c r="R667" s="65"/>
      <c r="S667" s="65"/>
      <c r="T667" s="66"/>
      <c r="U667" s="35"/>
      <c r="V667" s="35"/>
      <c r="W667" s="35"/>
      <c r="X667" s="35"/>
      <c r="Y667" s="35"/>
      <c r="Z667" s="35"/>
      <c r="AA667" s="35"/>
      <c r="AB667" s="35"/>
      <c r="AC667" s="35"/>
      <c r="AD667" s="35"/>
      <c r="AE667" s="35"/>
      <c r="AT667" s="18" t="s">
        <v>137</v>
      </c>
      <c r="AU667" s="18" t="s">
        <v>79</v>
      </c>
    </row>
    <row r="668" spans="1:65" s="2" customFormat="1" ht="16.5" customHeight="1">
      <c r="A668" s="35"/>
      <c r="B668" s="36"/>
      <c r="C668" s="225" t="s">
        <v>915</v>
      </c>
      <c r="D668" s="225" t="s">
        <v>228</v>
      </c>
      <c r="E668" s="226" t="s">
        <v>917</v>
      </c>
      <c r="F668" s="227" t="s">
        <v>918</v>
      </c>
      <c r="G668" s="228" t="s">
        <v>182</v>
      </c>
      <c r="H668" s="229">
        <v>20</v>
      </c>
      <c r="I668" s="230"/>
      <c r="J668" s="231">
        <f>ROUND(I668*H668,2)</f>
        <v>0</v>
      </c>
      <c r="K668" s="227" t="s">
        <v>134</v>
      </c>
      <c r="L668" s="232"/>
      <c r="M668" s="233" t="s">
        <v>19</v>
      </c>
      <c r="N668" s="234" t="s">
        <v>42</v>
      </c>
      <c r="O668" s="65"/>
      <c r="P668" s="183">
        <f>O668*H668</f>
        <v>0</v>
      </c>
      <c r="Q668" s="183">
        <v>0</v>
      </c>
      <c r="R668" s="183">
        <f>Q668*H668</f>
        <v>0</v>
      </c>
      <c r="S668" s="183">
        <v>0</v>
      </c>
      <c r="T668" s="184">
        <f>S668*H668</f>
        <v>0</v>
      </c>
      <c r="U668" s="35"/>
      <c r="V668" s="35"/>
      <c r="W668" s="35"/>
      <c r="X668" s="35"/>
      <c r="Y668" s="35"/>
      <c r="Z668" s="35"/>
      <c r="AA668" s="35"/>
      <c r="AB668" s="35"/>
      <c r="AC668" s="35"/>
      <c r="AD668" s="35"/>
      <c r="AE668" s="35"/>
      <c r="AR668" s="185" t="s">
        <v>81</v>
      </c>
      <c r="AT668" s="185" t="s">
        <v>228</v>
      </c>
      <c r="AU668" s="185" t="s">
        <v>79</v>
      </c>
      <c r="AY668" s="18" t="s">
        <v>127</v>
      </c>
      <c r="BE668" s="186">
        <f>IF(N668="základní",J668,0)</f>
        <v>0</v>
      </c>
      <c r="BF668" s="186">
        <f>IF(N668="snížená",J668,0)</f>
        <v>0</v>
      </c>
      <c r="BG668" s="186">
        <f>IF(N668="zákl. přenesená",J668,0)</f>
        <v>0</v>
      </c>
      <c r="BH668" s="186">
        <f>IF(N668="sníž. přenesená",J668,0)</f>
        <v>0</v>
      </c>
      <c r="BI668" s="186">
        <f>IF(N668="nulová",J668,0)</f>
        <v>0</v>
      </c>
      <c r="BJ668" s="18" t="s">
        <v>79</v>
      </c>
      <c r="BK668" s="186">
        <f>ROUND(I668*H668,2)</f>
        <v>0</v>
      </c>
      <c r="BL668" s="18" t="s">
        <v>79</v>
      </c>
      <c r="BM668" s="185" t="s">
        <v>919</v>
      </c>
    </row>
    <row r="669" spans="1:65" s="2" customFormat="1" ht="11.25">
      <c r="A669" s="35"/>
      <c r="B669" s="36"/>
      <c r="C669" s="37"/>
      <c r="D669" s="187" t="s">
        <v>137</v>
      </c>
      <c r="E669" s="37"/>
      <c r="F669" s="188" t="s">
        <v>918</v>
      </c>
      <c r="G669" s="37"/>
      <c r="H669" s="37"/>
      <c r="I669" s="189"/>
      <c r="J669" s="37"/>
      <c r="K669" s="37"/>
      <c r="L669" s="40"/>
      <c r="M669" s="190"/>
      <c r="N669" s="191"/>
      <c r="O669" s="65"/>
      <c r="P669" s="65"/>
      <c r="Q669" s="65"/>
      <c r="R669" s="65"/>
      <c r="S669" s="65"/>
      <c r="T669" s="66"/>
      <c r="U669" s="35"/>
      <c r="V669" s="35"/>
      <c r="W669" s="35"/>
      <c r="X669" s="35"/>
      <c r="Y669" s="35"/>
      <c r="Z669" s="35"/>
      <c r="AA669" s="35"/>
      <c r="AB669" s="35"/>
      <c r="AC669" s="35"/>
      <c r="AD669" s="35"/>
      <c r="AE669" s="35"/>
      <c r="AT669" s="18" t="s">
        <v>137</v>
      </c>
      <c r="AU669" s="18" t="s">
        <v>79</v>
      </c>
    </row>
    <row r="670" spans="1:65" s="2" customFormat="1" ht="24">
      <c r="A670" s="35"/>
      <c r="B670" s="36"/>
      <c r="C670" s="225" t="s">
        <v>920</v>
      </c>
      <c r="D670" s="225" t="s">
        <v>228</v>
      </c>
      <c r="E670" s="226" t="s">
        <v>921</v>
      </c>
      <c r="F670" s="227" t="s">
        <v>922</v>
      </c>
      <c r="G670" s="228" t="s">
        <v>133</v>
      </c>
      <c r="H670" s="229">
        <v>24</v>
      </c>
      <c r="I670" s="230"/>
      <c r="J670" s="231">
        <f>ROUND(I670*H670,2)</f>
        <v>0</v>
      </c>
      <c r="K670" s="227" t="s">
        <v>134</v>
      </c>
      <c r="L670" s="232"/>
      <c r="M670" s="233" t="s">
        <v>19</v>
      </c>
      <c r="N670" s="234" t="s">
        <v>42</v>
      </c>
      <c r="O670" s="65"/>
      <c r="P670" s="183">
        <f>O670*H670</f>
        <v>0</v>
      </c>
      <c r="Q670" s="183">
        <v>0</v>
      </c>
      <c r="R670" s="183">
        <f>Q670*H670</f>
        <v>0</v>
      </c>
      <c r="S670" s="183">
        <v>0</v>
      </c>
      <c r="T670" s="184">
        <f>S670*H670</f>
        <v>0</v>
      </c>
      <c r="U670" s="35"/>
      <c r="V670" s="35"/>
      <c r="W670" s="35"/>
      <c r="X670" s="35"/>
      <c r="Y670" s="35"/>
      <c r="Z670" s="35"/>
      <c r="AA670" s="35"/>
      <c r="AB670" s="35"/>
      <c r="AC670" s="35"/>
      <c r="AD670" s="35"/>
      <c r="AE670" s="35"/>
      <c r="AR670" s="185" t="s">
        <v>915</v>
      </c>
      <c r="AT670" s="185" t="s">
        <v>228</v>
      </c>
      <c r="AU670" s="185" t="s">
        <v>79</v>
      </c>
      <c r="AY670" s="18" t="s">
        <v>127</v>
      </c>
      <c r="BE670" s="186">
        <f>IF(N670="základní",J670,0)</f>
        <v>0</v>
      </c>
      <c r="BF670" s="186">
        <f>IF(N670="snížená",J670,0)</f>
        <v>0</v>
      </c>
      <c r="BG670" s="186">
        <f>IF(N670="zákl. přenesená",J670,0)</f>
        <v>0</v>
      </c>
      <c r="BH670" s="186">
        <f>IF(N670="sníž. přenesená",J670,0)</f>
        <v>0</v>
      </c>
      <c r="BI670" s="186">
        <f>IF(N670="nulová",J670,0)</f>
        <v>0</v>
      </c>
      <c r="BJ670" s="18" t="s">
        <v>79</v>
      </c>
      <c r="BK670" s="186">
        <f>ROUND(I670*H670,2)</f>
        <v>0</v>
      </c>
      <c r="BL670" s="18" t="s">
        <v>915</v>
      </c>
      <c r="BM670" s="185" t="s">
        <v>923</v>
      </c>
    </row>
    <row r="671" spans="1:65" s="2" customFormat="1" ht="19.5">
      <c r="A671" s="35"/>
      <c r="B671" s="36"/>
      <c r="C671" s="37"/>
      <c r="D671" s="187" t="s">
        <v>137</v>
      </c>
      <c r="E671" s="37"/>
      <c r="F671" s="188" t="s">
        <v>922</v>
      </c>
      <c r="G671" s="37"/>
      <c r="H671" s="37"/>
      <c r="I671" s="189"/>
      <c r="J671" s="37"/>
      <c r="K671" s="37"/>
      <c r="L671" s="40"/>
      <c r="M671" s="190"/>
      <c r="N671" s="191"/>
      <c r="O671" s="65"/>
      <c r="P671" s="65"/>
      <c r="Q671" s="65"/>
      <c r="R671" s="65"/>
      <c r="S671" s="65"/>
      <c r="T671" s="66"/>
      <c r="U671" s="35"/>
      <c r="V671" s="35"/>
      <c r="W671" s="35"/>
      <c r="X671" s="35"/>
      <c r="Y671" s="35"/>
      <c r="Z671" s="35"/>
      <c r="AA671" s="35"/>
      <c r="AB671" s="35"/>
      <c r="AC671" s="35"/>
      <c r="AD671" s="35"/>
      <c r="AE671" s="35"/>
      <c r="AT671" s="18" t="s">
        <v>137</v>
      </c>
      <c r="AU671" s="18" t="s">
        <v>79</v>
      </c>
    </row>
    <row r="672" spans="1:65" s="2" customFormat="1" ht="21.75" customHeight="1">
      <c r="A672" s="35"/>
      <c r="B672" s="36"/>
      <c r="C672" s="225" t="s">
        <v>924</v>
      </c>
      <c r="D672" s="225" t="s">
        <v>228</v>
      </c>
      <c r="E672" s="226" t="s">
        <v>925</v>
      </c>
      <c r="F672" s="227" t="s">
        <v>926</v>
      </c>
      <c r="G672" s="228" t="s">
        <v>182</v>
      </c>
      <c r="H672" s="229">
        <v>30</v>
      </c>
      <c r="I672" s="230"/>
      <c r="J672" s="231">
        <f>ROUND(I672*H672,2)</f>
        <v>0</v>
      </c>
      <c r="K672" s="227" t="s">
        <v>134</v>
      </c>
      <c r="L672" s="232"/>
      <c r="M672" s="233" t="s">
        <v>19</v>
      </c>
      <c r="N672" s="234" t="s">
        <v>42</v>
      </c>
      <c r="O672" s="65"/>
      <c r="P672" s="183">
        <f>O672*H672</f>
        <v>0</v>
      </c>
      <c r="Q672" s="183">
        <v>0</v>
      </c>
      <c r="R672" s="183">
        <f>Q672*H672</f>
        <v>0</v>
      </c>
      <c r="S672" s="183">
        <v>0</v>
      </c>
      <c r="T672" s="184">
        <f>S672*H672</f>
        <v>0</v>
      </c>
      <c r="U672" s="35"/>
      <c r="V672" s="35"/>
      <c r="W672" s="35"/>
      <c r="X672" s="35"/>
      <c r="Y672" s="35"/>
      <c r="Z672" s="35"/>
      <c r="AA672" s="35"/>
      <c r="AB672" s="35"/>
      <c r="AC672" s="35"/>
      <c r="AD672" s="35"/>
      <c r="AE672" s="35"/>
      <c r="AR672" s="185" t="s">
        <v>915</v>
      </c>
      <c r="AT672" s="185" t="s">
        <v>228</v>
      </c>
      <c r="AU672" s="185" t="s">
        <v>79</v>
      </c>
      <c r="AY672" s="18" t="s">
        <v>127</v>
      </c>
      <c r="BE672" s="186">
        <f>IF(N672="základní",J672,0)</f>
        <v>0</v>
      </c>
      <c r="BF672" s="186">
        <f>IF(N672="snížená",J672,0)</f>
        <v>0</v>
      </c>
      <c r="BG672" s="186">
        <f>IF(N672="zákl. přenesená",J672,0)</f>
        <v>0</v>
      </c>
      <c r="BH672" s="186">
        <f>IF(N672="sníž. přenesená",J672,0)</f>
        <v>0</v>
      </c>
      <c r="BI672" s="186">
        <f>IF(N672="nulová",J672,0)</f>
        <v>0</v>
      </c>
      <c r="BJ672" s="18" t="s">
        <v>79</v>
      </c>
      <c r="BK672" s="186">
        <f>ROUND(I672*H672,2)</f>
        <v>0</v>
      </c>
      <c r="BL672" s="18" t="s">
        <v>915</v>
      </c>
      <c r="BM672" s="185" t="s">
        <v>927</v>
      </c>
    </row>
    <row r="673" spans="1:65" s="2" customFormat="1" ht="11.25">
      <c r="A673" s="35"/>
      <c r="B673" s="36"/>
      <c r="C673" s="37"/>
      <c r="D673" s="187" t="s">
        <v>137</v>
      </c>
      <c r="E673" s="37"/>
      <c r="F673" s="188" t="s">
        <v>926</v>
      </c>
      <c r="G673" s="37"/>
      <c r="H673" s="37"/>
      <c r="I673" s="189"/>
      <c r="J673" s="37"/>
      <c r="K673" s="37"/>
      <c r="L673" s="40"/>
      <c r="M673" s="190"/>
      <c r="N673" s="191"/>
      <c r="O673" s="65"/>
      <c r="P673" s="65"/>
      <c r="Q673" s="65"/>
      <c r="R673" s="65"/>
      <c r="S673" s="65"/>
      <c r="T673" s="66"/>
      <c r="U673" s="35"/>
      <c r="V673" s="35"/>
      <c r="W673" s="35"/>
      <c r="X673" s="35"/>
      <c r="Y673" s="35"/>
      <c r="Z673" s="35"/>
      <c r="AA673" s="35"/>
      <c r="AB673" s="35"/>
      <c r="AC673" s="35"/>
      <c r="AD673" s="35"/>
      <c r="AE673" s="35"/>
      <c r="AT673" s="18" t="s">
        <v>137</v>
      </c>
      <c r="AU673" s="18" t="s">
        <v>79</v>
      </c>
    </row>
    <row r="674" spans="1:65" s="2" customFormat="1" ht="21.75" customHeight="1">
      <c r="A674" s="35"/>
      <c r="B674" s="36"/>
      <c r="C674" s="225" t="s">
        <v>928</v>
      </c>
      <c r="D674" s="225" t="s">
        <v>228</v>
      </c>
      <c r="E674" s="226" t="s">
        <v>929</v>
      </c>
      <c r="F674" s="227" t="s">
        <v>930</v>
      </c>
      <c r="G674" s="228" t="s">
        <v>182</v>
      </c>
      <c r="H674" s="229">
        <v>20</v>
      </c>
      <c r="I674" s="230"/>
      <c r="J674" s="231">
        <f>ROUND(I674*H674,2)</f>
        <v>0</v>
      </c>
      <c r="K674" s="227" t="s">
        <v>134</v>
      </c>
      <c r="L674" s="232"/>
      <c r="M674" s="233" t="s">
        <v>19</v>
      </c>
      <c r="N674" s="234" t="s">
        <v>42</v>
      </c>
      <c r="O674" s="65"/>
      <c r="P674" s="183">
        <f>O674*H674</f>
        <v>0</v>
      </c>
      <c r="Q674" s="183">
        <v>0</v>
      </c>
      <c r="R674" s="183">
        <f>Q674*H674</f>
        <v>0</v>
      </c>
      <c r="S674" s="183">
        <v>0</v>
      </c>
      <c r="T674" s="184">
        <f>S674*H674</f>
        <v>0</v>
      </c>
      <c r="U674" s="35"/>
      <c r="V674" s="35"/>
      <c r="W674" s="35"/>
      <c r="X674" s="35"/>
      <c r="Y674" s="35"/>
      <c r="Z674" s="35"/>
      <c r="AA674" s="35"/>
      <c r="AB674" s="35"/>
      <c r="AC674" s="35"/>
      <c r="AD674" s="35"/>
      <c r="AE674" s="35"/>
      <c r="AR674" s="185" t="s">
        <v>915</v>
      </c>
      <c r="AT674" s="185" t="s">
        <v>228</v>
      </c>
      <c r="AU674" s="185" t="s">
        <v>79</v>
      </c>
      <c r="AY674" s="18" t="s">
        <v>127</v>
      </c>
      <c r="BE674" s="186">
        <f>IF(N674="základní",J674,0)</f>
        <v>0</v>
      </c>
      <c r="BF674" s="186">
        <f>IF(N674="snížená",J674,0)</f>
        <v>0</v>
      </c>
      <c r="BG674" s="186">
        <f>IF(N674="zákl. přenesená",J674,0)</f>
        <v>0</v>
      </c>
      <c r="BH674" s="186">
        <f>IF(N674="sníž. přenesená",J674,0)</f>
        <v>0</v>
      </c>
      <c r="BI674" s="186">
        <f>IF(N674="nulová",J674,0)</f>
        <v>0</v>
      </c>
      <c r="BJ674" s="18" t="s">
        <v>79</v>
      </c>
      <c r="BK674" s="186">
        <f>ROUND(I674*H674,2)</f>
        <v>0</v>
      </c>
      <c r="BL674" s="18" t="s">
        <v>915</v>
      </c>
      <c r="BM674" s="185" t="s">
        <v>931</v>
      </c>
    </row>
    <row r="675" spans="1:65" s="2" customFormat="1" ht="11.25">
      <c r="A675" s="35"/>
      <c r="B675" s="36"/>
      <c r="C675" s="37"/>
      <c r="D675" s="187" t="s">
        <v>137</v>
      </c>
      <c r="E675" s="37"/>
      <c r="F675" s="188" t="s">
        <v>930</v>
      </c>
      <c r="G675" s="37"/>
      <c r="H675" s="37"/>
      <c r="I675" s="189"/>
      <c r="J675" s="37"/>
      <c r="K675" s="37"/>
      <c r="L675" s="40"/>
      <c r="M675" s="190"/>
      <c r="N675" s="191"/>
      <c r="O675" s="65"/>
      <c r="P675" s="65"/>
      <c r="Q675" s="65"/>
      <c r="R675" s="65"/>
      <c r="S675" s="65"/>
      <c r="T675" s="66"/>
      <c r="U675" s="35"/>
      <c r="V675" s="35"/>
      <c r="W675" s="35"/>
      <c r="X675" s="35"/>
      <c r="Y675" s="35"/>
      <c r="Z675" s="35"/>
      <c r="AA675" s="35"/>
      <c r="AB675" s="35"/>
      <c r="AC675" s="35"/>
      <c r="AD675" s="35"/>
      <c r="AE675" s="35"/>
      <c r="AT675" s="18" t="s">
        <v>137</v>
      </c>
      <c r="AU675" s="18" t="s">
        <v>79</v>
      </c>
    </row>
    <row r="676" spans="1:65" s="2" customFormat="1" ht="21.75" customHeight="1">
      <c r="A676" s="35"/>
      <c r="B676" s="36"/>
      <c r="C676" s="225" t="s">
        <v>932</v>
      </c>
      <c r="D676" s="225" t="s">
        <v>228</v>
      </c>
      <c r="E676" s="226" t="s">
        <v>933</v>
      </c>
      <c r="F676" s="227" t="s">
        <v>934</v>
      </c>
      <c r="G676" s="228" t="s">
        <v>182</v>
      </c>
      <c r="H676" s="229">
        <v>10</v>
      </c>
      <c r="I676" s="230"/>
      <c r="J676" s="231">
        <f>ROUND(I676*H676,2)</f>
        <v>0</v>
      </c>
      <c r="K676" s="227" t="s">
        <v>134</v>
      </c>
      <c r="L676" s="232"/>
      <c r="M676" s="233" t="s">
        <v>19</v>
      </c>
      <c r="N676" s="234" t="s">
        <v>42</v>
      </c>
      <c r="O676" s="65"/>
      <c r="P676" s="183">
        <f>O676*H676</f>
        <v>0</v>
      </c>
      <c r="Q676" s="183">
        <v>0</v>
      </c>
      <c r="R676" s="183">
        <f>Q676*H676</f>
        <v>0</v>
      </c>
      <c r="S676" s="183">
        <v>0</v>
      </c>
      <c r="T676" s="184">
        <f>S676*H676</f>
        <v>0</v>
      </c>
      <c r="U676" s="35"/>
      <c r="V676" s="35"/>
      <c r="W676" s="35"/>
      <c r="X676" s="35"/>
      <c r="Y676" s="35"/>
      <c r="Z676" s="35"/>
      <c r="AA676" s="35"/>
      <c r="AB676" s="35"/>
      <c r="AC676" s="35"/>
      <c r="AD676" s="35"/>
      <c r="AE676" s="35"/>
      <c r="AR676" s="185" t="s">
        <v>915</v>
      </c>
      <c r="AT676" s="185" t="s">
        <v>228</v>
      </c>
      <c r="AU676" s="185" t="s">
        <v>79</v>
      </c>
      <c r="AY676" s="18" t="s">
        <v>127</v>
      </c>
      <c r="BE676" s="186">
        <f>IF(N676="základní",J676,0)</f>
        <v>0</v>
      </c>
      <c r="BF676" s="186">
        <f>IF(N676="snížená",J676,0)</f>
        <v>0</v>
      </c>
      <c r="BG676" s="186">
        <f>IF(N676="zákl. přenesená",J676,0)</f>
        <v>0</v>
      </c>
      <c r="BH676" s="186">
        <f>IF(N676="sníž. přenesená",J676,0)</f>
        <v>0</v>
      </c>
      <c r="BI676" s="186">
        <f>IF(N676="nulová",J676,0)</f>
        <v>0</v>
      </c>
      <c r="BJ676" s="18" t="s">
        <v>79</v>
      </c>
      <c r="BK676" s="186">
        <f>ROUND(I676*H676,2)</f>
        <v>0</v>
      </c>
      <c r="BL676" s="18" t="s">
        <v>915</v>
      </c>
      <c r="BM676" s="185" t="s">
        <v>935</v>
      </c>
    </row>
    <row r="677" spans="1:65" s="2" customFormat="1" ht="11.25">
      <c r="A677" s="35"/>
      <c r="B677" s="36"/>
      <c r="C677" s="37"/>
      <c r="D677" s="187" t="s">
        <v>137</v>
      </c>
      <c r="E677" s="37"/>
      <c r="F677" s="188" t="s">
        <v>934</v>
      </c>
      <c r="G677" s="37"/>
      <c r="H677" s="37"/>
      <c r="I677" s="189"/>
      <c r="J677" s="37"/>
      <c r="K677" s="37"/>
      <c r="L677" s="40"/>
      <c r="M677" s="190"/>
      <c r="N677" s="191"/>
      <c r="O677" s="65"/>
      <c r="P677" s="65"/>
      <c r="Q677" s="65"/>
      <c r="R677" s="65"/>
      <c r="S677" s="65"/>
      <c r="T677" s="66"/>
      <c r="U677" s="35"/>
      <c r="V677" s="35"/>
      <c r="W677" s="35"/>
      <c r="X677" s="35"/>
      <c r="Y677" s="35"/>
      <c r="Z677" s="35"/>
      <c r="AA677" s="35"/>
      <c r="AB677" s="35"/>
      <c r="AC677" s="35"/>
      <c r="AD677" s="35"/>
      <c r="AE677" s="35"/>
      <c r="AT677" s="18" t="s">
        <v>137</v>
      </c>
      <c r="AU677" s="18" t="s">
        <v>79</v>
      </c>
    </row>
    <row r="678" spans="1:65" s="2" customFormat="1" ht="21.75" customHeight="1">
      <c r="A678" s="35"/>
      <c r="B678" s="36"/>
      <c r="C678" s="225" t="s">
        <v>936</v>
      </c>
      <c r="D678" s="225" t="s">
        <v>228</v>
      </c>
      <c r="E678" s="226" t="s">
        <v>937</v>
      </c>
      <c r="F678" s="227" t="s">
        <v>938</v>
      </c>
      <c r="G678" s="228" t="s">
        <v>182</v>
      </c>
      <c r="H678" s="229">
        <v>30</v>
      </c>
      <c r="I678" s="230"/>
      <c r="J678" s="231">
        <f>ROUND(I678*H678,2)</f>
        <v>0</v>
      </c>
      <c r="K678" s="227" t="s">
        <v>134</v>
      </c>
      <c r="L678" s="232"/>
      <c r="M678" s="233" t="s">
        <v>19</v>
      </c>
      <c r="N678" s="234" t="s">
        <v>42</v>
      </c>
      <c r="O678" s="65"/>
      <c r="P678" s="183">
        <f>O678*H678</f>
        <v>0</v>
      </c>
      <c r="Q678" s="183">
        <v>0</v>
      </c>
      <c r="R678" s="183">
        <f>Q678*H678</f>
        <v>0</v>
      </c>
      <c r="S678" s="183">
        <v>0</v>
      </c>
      <c r="T678" s="184">
        <f>S678*H678</f>
        <v>0</v>
      </c>
      <c r="U678" s="35"/>
      <c r="V678" s="35"/>
      <c r="W678" s="35"/>
      <c r="X678" s="35"/>
      <c r="Y678" s="35"/>
      <c r="Z678" s="35"/>
      <c r="AA678" s="35"/>
      <c r="AB678" s="35"/>
      <c r="AC678" s="35"/>
      <c r="AD678" s="35"/>
      <c r="AE678" s="35"/>
      <c r="AR678" s="185" t="s">
        <v>915</v>
      </c>
      <c r="AT678" s="185" t="s">
        <v>228</v>
      </c>
      <c r="AU678" s="185" t="s">
        <v>79</v>
      </c>
      <c r="AY678" s="18" t="s">
        <v>127</v>
      </c>
      <c r="BE678" s="186">
        <f>IF(N678="základní",J678,0)</f>
        <v>0</v>
      </c>
      <c r="BF678" s="186">
        <f>IF(N678="snížená",J678,0)</f>
        <v>0</v>
      </c>
      <c r="BG678" s="186">
        <f>IF(N678="zákl. přenesená",J678,0)</f>
        <v>0</v>
      </c>
      <c r="BH678" s="186">
        <f>IF(N678="sníž. přenesená",J678,0)</f>
        <v>0</v>
      </c>
      <c r="BI678" s="186">
        <f>IF(N678="nulová",J678,0)</f>
        <v>0</v>
      </c>
      <c r="BJ678" s="18" t="s">
        <v>79</v>
      </c>
      <c r="BK678" s="186">
        <f>ROUND(I678*H678,2)</f>
        <v>0</v>
      </c>
      <c r="BL678" s="18" t="s">
        <v>915</v>
      </c>
      <c r="BM678" s="185" t="s">
        <v>939</v>
      </c>
    </row>
    <row r="679" spans="1:65" s="2" customFormat="1" ht="11.25">
      <c r="A679" s="35"/>
      <c r="B679" s="36"/>
      <c r="C679" s="37"/>
      <c r="D679" s="187" t="s">
        <v>137</v>
      </c>
      <c r="E679" s="37"/>
      <c r="F679" s="188" t="s">
        <v>938</v>
      </c>
      <c r="G679" s="37"/>
      <c r="H679" s="37"/>
      <c r="I679" s="189"/>
      <c r="J679" s="37"/>
      <c r="K679" s="37"/>
      <c r="L679" s="40"/>
      <c r="M679" s="190"/>
      <c r="N679" s="191"/>
      <c r="O679" s="65"/>
      <c r="P679" s="65"/>
      <c r="Q679" s="65"/>
      <c r="R679" s="65"/>
      <c r="S679" s="65"/>
      <c r="T679" s="66"/>
      <c r="U679" s="35"/>
      <c r="V679" s="35"/>
      <c r="W679" s="35"/>
      <c r="X679" s="35"/>
      <c r="Y679" s="35"/>
      <c r="Z679" s="35"/>
      <c r="AA679" s="35"/>
      <c r="AB679" s="35"/>
      <c r="AC679" s="35"/>
      <c r="AD679" s="35"/>
      <c r="AE679" s="35"/>
      <c r="AT679" s="18" t="s">
        <v>137</v>
      </c>
      <c r="AU679" s="18" t="s">
        <v>79</v>
      </c>
    </row>
    <row r="680" spans="1:65" s="2" customFormat="1" ht="16.5" customHeight="1">
      <c r="A680" s="35"/>
      <c r="B680" s="36"/>
      <c r="C680" s="174" t="s">
        <v>940</v>
      </c>
      <c r="D680" s="174" t="s">
        <v>130</v>
      </c>
      <c r="E680" s="175" t="s">
        <v>941</v>
      </c>
      <c r="F680" s="176" t="s">
        <v>942</v>
      </c>
      <c r="G680" s="177" t="s">
        <v>943</v>
      </c>
      <c r="H680" s="178">
        <v>1</v>
      </c>
      <c r="I680" s="179"/>
      <c r="J680" s="180">
        <f>ROUND(I680*H680,2)</f>
        <v>0</v>
      </c>
      <c r="K680" s="176" t="s">
        <v>134</v>
      </c>
      <c r="L680" s="40"/>
      <c r="M680" s="181" t="s">
        <v>19</v>
      </c>
      <c r="N680" s="182" t="s">
        <v>42</v>
      </c>
      <c r="O680" s="65"/>
      <c r="P680" s="183">
        <f>O680*H680</f>
        <v>0</v>
      </c>
      <c r="Q680" s="183">
        <v>0</v>
      </c>
      <c r="R680" s="183">
        <f>Q680*H680</f>
        <v>0</v>
      </c>
      <c r="S680" s="183">
        <v>0</v>
      </c>
      <c r="T680" s="184">
        <f>S680*H680</f>
        <v>0</v>
      </c>
      <c r="U680" s="35"/>
      <c r="V680" s="35"/>
      <c r="W680" s="35"/>
      <c r="X680" s="35"/>
      <c r="Y680" s="35"/>
      <c r="Z680" s="35"/>
      <c r="AA680" s="35"/>
      <c r="AB680" s="35"/>
      <c r="AC680" s="35"/>
      <c r="AD680" s="35"/>
      <c r="AE680" s="35"/>
      <c r="AR680" s="185" t="s">
        <v>79</v>
      </c>
      <c r="AT680" s="185" t="s">
        <v>130</v>
      </c>
      <c r="AU680" s="185" t="s">
        <v>79</v>
      </c>
      <c r="AY680" s="18" t="s">
        <v>127</v>
      </c>
      <c r="BE680" s="186">
        <f>IF(N680="základní",J680,0)</f>
        <v>0</v>
      </c>
      <c r="BF680" s="186">
        <f>IF(N680="snížená",J680,0)</f>
        <v>0</v>
      </c>
      <c r="BG680" s="186">
        <f>IF(N680="zákl. přenesená",J680,0)</f>
        <v>0</v>
      </c>
      <c r="BH680" s="186">
        <f>IF(N680="sníž. přenesená",J680,0)</f>
        <v>0</v>
      </c>
      <c r="BI680" s="186">
        <f>IF(N680="nulová",J680,0)</f>
        <v>0</v>
      </c>
      <c r="BJ680" s="18" t="s">
        <v>79</v>
      </c>
      <c r="BK680" s="186">
        <f>ROUND(I680*H680,2)</f>
        <v>0</v>
      </c>
      <c r="BL680" s="18" t="s">
        <v>79</v>
      </c>
      <c r="BM680" s="185" t="s">
        <v>944</v>
      </c>
    </row>
    <row r="681" spans="1:65" s="2" customFormat="1" ht="11.25">
      <c r="A681" s="35"/>
      <c r="B681" s="36"/>
      <c r="C681" s="37"/>
      <c r="D681" s="187" t="s">
        <v>137</v>
      </c>
      <c r="E681" s="37"/>
      <c r="F681" s="188" t="s">
        <v>942</v>
      </c>
      <c r="G681" s="37"/>
      <c r="H681" s="37"/>
      <c r="I681" s="189"/>
      <c r="J681" s="37"/>
      <c r="K681" s="37"/>
      <c r="L681" s="40"/>
      <c r="M681" s="190"/>
      <c r="N681" s="191"/>
      <c r="O681" s="65"/>
      <c r="P681" s="65"/>
      <c r="Q681" s="65"/>
      <c r="R681" s="65"/>
      <c r="S681" s="65"/>
      <c r="T681" s="66"/>
      <c r="U681" s="35"/>
      <c r="V681" s="35"/>
      <c r="W681" s="35"/>
      <c r="X681" s="35"/>
      <c r="Y681" s="35"/>
      <c r="Z681" s="35"/>
      <c r="AA681" s="35"/>
      <c r="AB681" s="35"/>
      <c r="AC681" s="35"/>
      <c r="AD681" s="35"/>
      <c r="AE681" s="35"/>
      <c r="AT681" s="18" t="s">
        <v>137</v>
      </c>
      <c r="AU681" s="18" t="s">
        <v>79</v>
      </c>
    </row>
    <row r="682" spans="1:65" s="2" customFormat="1" ht="21.75" customHeight="1">
      <c r="A682" s="35"/>
      <c r="B682" s="36"/>
      <c r="C682" s="174" t="s">
        <v>945</v>
      </c>
      <c r="D682" s="174" t="s">
        <v>130</v>
      </c>
      <c r="E682" s="175" t="s">
        <v>946</v>
      </c>
      <c r="F682" s="176" t="s">
        <v>947</v>
      </c>
      <c r="G682" s="177" t="s">
        <v>943</v>
      </c>
      <c r="H682" s="178">
        <v>1</v>
      </c>
      <c r="I682" s="179"/>
      <c r="J682" s="180">
        <f>ROUND(I682*H682,2)</f>
        <v>0</v>
      </c>
      <c r="K682" s="176" t="s">
        <v>19</v>
      </c>
      <c r="L682" s="40"/>
      <c r="M682" s="181" t="s">
        <v>19</v>
      </c>
      <c r="N682" s="182" t="s">
        <v>42</v>
      </c>
      <c r="O682" s="65"/>
      <c r="P682" s="183">
        <f>O682*H682</f>
        <v>0</v>
      </c>
      <c r="Q682" s="183">
        <v>0</v>
      </c>
      <c r="R682" s="183">
        <f>Q682*H682</f>
        <v>0</v>
      </c>
      <c r="S682" s="183">
        <v>0</v>
      </c>
      <c r="T682" s="184">
        <f>S682*H682</f>
        <v>0</v>
      </c>
      <c r="U682" s="35"/>
      <c r="V682" s="35"/>
      <c r="W682" s="35"/>
      <c r="X682" s="35"/>
      <c r="Y682" s="35"/>
      <c r="Z682" s="35"/>
      <c r="AA682" s="35"/>
      <c r="AB682" s="35"/>
      <c r="AC682" s="35"/>
      <c r="AD682" s="35"/>
      <c r="AE682" s="35"/>
      <c r="AR682" s="185" t="s">
        <v>79</v>
      </c>
      <c r="AT682" s="185" t="s">
        <v>130</v>
      </c>
      <c r="AU682" s="185" t="s">
        <v>79</v>
      </c>
      <c r="AY682" s="18" t="s">
        <v>127</v>
      </c>
      <c r="BE682" s="186">
        <f>IF(N682="základní",J682,0)</f>
        <v>0</v>
      </c>
      <c r="BF682" s="186">
        <f>IF(N682="snížená",J682,0)</f>
        <v>0</v>
      </c>
      <c r="BG682" s="186">
        <f>IF(N682="zákl. přenesená",J682,0)</f>
        <v>0</v>
      </c>
      <c r="BH682" s="186">
        <f>IF(N682="sníž. přenesená",J682,0)</f>
        <v>0</v>
      </c>
      <c r="BI682" s="186">
        <f>IF(N682="nulová",J682,0)</f>
        <v>0</v>
      </c>
      <c r="BJ682" s="18" t="s">
        <v>79</v>
      </c>
      <c r="BK682" s="186">
        <f>ROUND(I682*H682,2)</f>
        <v>0</v>
      </c>
      <c r="BL682" s="18" t="s">
        <v>79</v>
      </c>
      <c r="BM682" s="185" t="s">
        <v>948</v>
      </c>
    </row>
    <row r="683" spans="1:65" s="2" customFormat="1" ht="11.25">
      <c r="A683" s="35"/>
      <c r="B683" s="36"/>
      <c r="C683" s="37"/>
      <c r="D683" s="187" t="s">
        <v>137</v>
      </c>
      <c r="E683" s="37"/>
      <c r="F683" s="188" t="s">
        <v>947</v>
      </c>
      <c r="G683" s="37"/>
      <c r="H683" s="37"/>
      <c r="I683" s="189"/>
      <c r="J683" s="37"/>
      <c r="K683" s="37"/>
      <c r="L683" s="40"/>
      <c r="M683" s="190"/>
      <c r="N683" s="191"/>
      <c r="O683" s="65"/>
      <c r="P683" s="65"/>
      <c r="Q683" s="65"/>
      <c r="R683" s="65"/>
      <c r="S683" s="65"/>
      <c r="T683" s="66"/>
      <c r="U683" s="35"/>
      <c r="V683" s="35"/>
      <c r="W683" s="35"/>
      <c r="X683" s="35"/>
      <c r="Y683" s="35"/>
      <c r="Z683" s="35"/>
      <c r="AA683" s="35"/>
      <c r="AB683" s="35"/>
      <c r="AC683" s="35"/>
      <c r="AD683" s="35"/>
      <c r="AE683" s="35"/>
      <c r="AT683" s="18" t="s">
        <v>137</v>
      </c>
      <c r="AU683" s="18" t="s">
        <v>79</v>
      </c>
    </row>
    <row r="684" spans="1:65" s="2" customFormat="1" ht="16.5" customHeight="1">
      <c r="A684" s="35"/>
      <c r="B684" s="36"/>
      <c r="C684" s="174" t="s">
        <v>949</v>
      </c>
      <c r="D684" s="174" t="s">
        <v>130</v>
      </c>
      <c r="E684" s="175" t="s">
        <v>950</v>
      </c>
      <c r="F684" s="176" t="s">
        <v>951</v>
      </c>
      <c r="G684" s="177" t="s">
        <v>506</v>
      </c>
      <c r="H684" s="178">
        <v>69</v>
      </c>
      <c r="I684" s="179"/>
      <c r="J684" s="180">
        <f>ROUND(I684*H684,2)</f>
        <v>0</v>
      </c>
      <c r="K684" s="176" t="s">
        <v>134</v>
      </c>
      <c r="L684" s="40"/>
      <c r="M684" s="181" t="s">
        <v>19</v>
      </c>
      <c r="N684" s="182" t="s">
        <v>42</v>
      </c>
      <c r="O684" s="65"/>
      <c r="P684" s="183">
        <f>O684*H684</f>
        <v>0</v>
      </c>
      <c r="Q684" s="183">
        <v>0</v>
      </c>
      <c r="R684" s="183">
        <f>Q684*H684</f>
        <v>0</v>
      </c>
      <c r="S684" s="183">
        <v>0</v>
      </c>
      <c r="T684" s="184">
        <f>S684*H684</f>
        <v>0</v>
      </c>
      <c r="U684" s="35"/>
      <c r="V684" s="35"/>
      <c r="W684" s="35"/>
      <c r="X684" s="35"/>
      <c r="Y684" s="35"/>
      <c r="Z684" s="35"/>
      <c r="AA684" s="35"/>
      <c r="AB684" s="35"/>
      <c r="AC684" s="35"/>
      <c r="AD684" s="35"/>
      <c r="AE684" s="35"/>
      <c r="AR684" s="185" t="s">
        <v>79</v>
      </c>
      <c r="AT684" s="185" t="s">
        <v>130</v>
      </c>
      <c r="AU684" s="185" t="s">
        <v>79</v>
      </c>
      <c r="AY684" s="18" t="s">
        <v>127</v>
      </c>
      <c r="BE684" s="186">
        <f>IF(N684="základní",J684,0)</f>
        <v>0</v>
      </c>
      <c r="BF684" s="186">
        <f>IF(N684="snížená",J684,0)</f>
        <v>0</v>
      </c>
      <c r="BG684" s="186">
        <f>IF(N684="zákl. přenesená",J684,0)</f>
        <v>0</v>
      </c>
      <c r="BH684" s="186">
        <f>IF(N684="sníž. přenesená",J684,0)</f>
        <v>0</v>
      </c>
      <c r="BI684" s="186">
        <f>IF(N684="nulová",J684,0)</f>
        <v>0</v>
      </c>
      <c r="BJ684" s="18" t="s">
        <v>79</v>
      </c>
      <c r="BK684" s="186">
        <f>ROUND(I684*H684,2)</f>
        <v>0</v>
      </c>
      <c r="BL684" s="18" t="s">
        <v>79</v>
      </c>
      <c r="BM684" s="185" t="s">
        <v>952</v>
      </c>
    </row>
    <row r="685" spans="1:65" s="2" customFormat="1" ht="11.25">
      <c r="A685" s="35"/>
      <c r="B685" s="36"/>
      <c r="C685" s="37"/>
      <c r="D685" s="187" t="s">
        <v>137</v>
      </c>
      <c r="E685" s="37"/>
      <c r="F685" s="188" t="s">
        <v>951</v>
      </c>
      <c r="G685" s="37"/>
      <c r="H685" s="37"/>
      <c r="I685" s="189"/>
      <c r="J685" s="37"/>
      <c r="K685" s="37"/>
      <c r="L685" s="40"/>
      <c r="M685" s="190"/>
      <c r="N685" s="191"/>
      <c r="O685" s="65"/>
      <c r="P685" s="65"/>
      <c r="Q685" s="65"/>
      <c r="R685" s="65"/>
      <c r="S685" s="65"/>
      <c r="T685" s="66"/>
      <c r="U685" s="35"/>
      <c r="V685" s="35"/>
      <c r="W685" s="35"/>
      <c r="X685" s="35"/>
      <c r="Y685" s="35"/>
      <c r="Z685" s="35"/>
      <c r="AA685" s="35"/>
      <c r="AB685" s="35"/>
      <c r="AC685" s="35"/>
      <c r="AD685" s="35"/>
      <c r="AE685" s="35"/>
      <c r="AT685" s="18" t="s">
        <v>137</v>
      </c>
      <c r="AU685" s="18" t="s">
        <v>79</v>
      </c>
    </row>
    <row r="686" spans="1:65" s="2" customFormat="1" ht="16.5" customHeight="1">
      <c r="A686" s="35"/>
      <c r="B686" s="36"/>
      <c r="C686" s="174" t="s">
        <v>953</v>
      </c>
      <c r="D686" s="174" t="s">
        <v>130</v>
      </c>
      <c r="E686" s="175" t="s">
        <v>954</v>
      </c>
      <c r="F686" s="176" t="s">
        <v>955</v>
      </c>
      <c r="G686" s="177" t="s">
        <v>506</v>
      </c>
      <c r="H686" s="178">
        <v>69</v>
      </c>
      <c r="I686" s="179"/>
      <c r="J686" s="180">
        <f>ROUND(I686*H686,2)</f>
        <v>0</v>
      </c>
      <c r="K686" s="176" t="s">
        <v>19</v>
      </c>
      <c r="L686" s="40"/>
      <c r="M686" s="181" t="s">
        <v>19</v>
      </c>
      <c r="N686" s="182" t="s">
        <v>42</v>
      </c>
      <c r="O686" s="65"/>
      <c r="P686" s="183">
        <f>O686*H686</f>
        <v>0</v>
      </c>
      <c r="Q686" s="183">
        <v>0</v>
      </c>
      <c r="R686" s="183">
        <f>Q686*H686</f>
        <v>0</v>
      </c>
      <c r="S686" s="183">
        <v>0</v>
      </c>
      <c r="T686" s="184">
        <f>S686*H686</f>
        <v>0</v>
      </c>
      <c r="U686" s="35"/>
      <c r="V686" s="35"/>
      <c r="W686" s="35"/>
      <c r="X686" s="35"/>
      <c r="Y686" s="35"/>
      <c r="Z686" s="35"/>
      <c r="AA686" s="35"/>
      <c r="AB686" s="35"/>
      <c r="AC686" s="35"/>
      <c r="AD686" s="35"/>
      <c r="AE686" s="35"/>
      <c r="AR686" s="185" t="s">
        <v>79</v>
      </c>
      <c r="AT686" s="185" t="s">
        <v>130</v>
      </c>
      <c r="AU686" s="185" t="s">
        <v>79</v>
      </c>
      <c r="AY686" s="18" t="s">
        <v>127</v>
      </c>
      <c r="BE686" s="186">
        <f>IF(N686="základní",J686,0)</f>
        <v>0</v>
      </c>
      <c r="BF686" s="186">
        <f>IF(N686="snížená",J686,0)</f>
        <v>0</v>
      </c>
      <c r="BG686" s="186">
        <f>IF(N686="zákl. přenesená",J686,0)</f>
        <v>0</v>
      </c>
      <c r="BH686" s="186">
        <f>IF(N686="sníž. přenesená",J686,0)</f>
        <v>0</v>
      </c>
      <c r="BI686" s="186">
        <f>IF(N686="nulová",J686,0)</f>
        <v>0</v>
      </c>
      <c r="BJ686" s="18" t="s">
        <v>79</v>
      </c>
      <c r="BK686" s="186">
        <f>ROUND(I686*H686,2)</f>
        <v>0</v>
      </c>
      <c r="BL686" s="18" t="s">
        <v>79</v>
      </c>
      <c r="BM686" s="185" t="s">
        <v>956</v>
      </c>
    </row>
    <row r="687" spans="1:65" s="2" customFormat="1" ht="11.25">
      <c r="A687" s="35"/>
      <c r="B687" s="36"/>
      <c r="C687" s="37"/>
      <c r="D687" s="187" t="s">
        <v>137</v>
      </c>
      <c r="E687" s="37"/>
      <c r="F687" s="188" t="s">
        <v>955</v>
      </c>
      <c r="G687" s="37"/>
      <c r="H687" s="37"/>
      <c r="I687" s="189"/>
      <c r="J687" s="37"/>
      <c r="K687" s="37"/>
      <c r="L687" s="40"/>
      <c r="M687" s="190"/>
      <c r="N687" s="191"/>
      <c r="O687" s="65"/>
      <c r="P687" s="65"/>
      <c r="Q687" s="65"/>
      <c r="R687" s="65"/>
      <c r="S687" s="65"/>
      <c r="T687" s="66"/>
      <c r="U687" s="35"/>
      <c r="V687" s="35"/>
      <c r="W687" s="35"/>
      <c r="X687" s="35"/>
      <c r="Y687" s="35"/>
      <c r="Z687" s="35"/>
      <c r="AA687" s="35"/>
      <c r="AB687" s="35"/>
      <c r="AC687" s="35"/>
      <c r="AD687" s="35"/>
      <c r="AE687" s="35"/>
      <c r="AT687" s="18" t="s">
        <v>137</v>
      </c>
      <c r="AU687" s="18" t="s">
        <v>79</v>
      </c>
    </row>
    <row r="688" spans="1:65" s="2" customFormat="1" ht="16.5" customHeight="1">
      <c r="A688" s="35"/>
      <c r="B688" s="36"/>
      <c r="C688" s="174" t="s">
        <v>957</v>
      </c>
      <c r="D688" s="174" t="s">
        <v>130</v>
      </c>
      <c r="E688" s="175" t="s">
        <v>958</v>
      </c>
      <c r="F688" s="176" t="s">
        <v>959</v>
      </c>
      <c r="G688" s="177" t="s">
        <v>133</v>
      </c>
      <c r="H688" s="178">
        <v>2</v>
      </c>
      <c r="I688" s="179"/>
      <c r="J688" s="180">
        <f>ROUND(I688*H688,2)</f>
        <v>0</v>
      </c>
      <c r="K688" s="176" t="s">
        <v>134</v>
      </c>
      <c r="L688" s="40"/>
      <c r="M688" s="181" t="s">
        <v>19</v>
      </c>
      <c r="N688" s="182" t="s">
        <v>42</v>
      </c>
      <c r="O688" s="65"/>
      <c r="P688" s="183">
        <f>O688*H688</f>
        <v>0</v>
      </c>
      <c r="Q688" s="183">
        <v>0</v>
      </c>
      <c r="R688" s="183">
        <f>Q688*H688</f>
        <v>0</v>
      </c>
      <c r="S688" s="183">
        <v>0</v>
      </c>
      <c r="T688" s="184">
        <f>S688*H688</f>
        <v>0</v>
      </c>
      <c r="U688" s="35"/>
      <c r="V688" s="35"/>
      <c r="W688" s="35"/>
      <c r="X688" s="35"/>
      <c r="Y688" s="35"/>
      <c r="Z688" s="35"/>
      <c r="AA688" s="35"/>
      <c r="AB688" s="35"/>
      <c r="AC688" s="35"/>
      <c r="AD688" s="35"/>
      <c r="AE688" s="35"/>
      <c r="AR688" s="185" t="s">
        <v>79</v>
      </c>
      <c r="AT688" s="185" t="s">
        <v>130</v>
      </c>
      <c r="AU688" s="185" t="s">
        <v>79</v>
      </c>
      <c r="AY688" s="18" t="s">
        <v>127</v>
      </c>
      <c r="BE688" s="186">
        <f>IF(N688="základní",J688,0)</f>
        <v>0</v>
      </c>
      <c r="BF688" s="186">
        <f>IF(N688="snížená",J688,0)</f>
        <v>0</v>
      </c>
      <c r="BG688" s="186">
        <f>IF(N688="zákl. přenesená",J688,0)</f>
        <v>0</v>
      </c>
      <c r="BH688" s="186">
        <f>IF(N688="sníž. přenesená",J688,0)</f>
        <v>0</v>
      </c>
      <c r="BI688" s="186">
        <f>IF(N688="nulová",J688,0)</f>
        <v>0</v>
      </c>
      <c r="BJ688" s="18" t="s">
        <v>79</v>
      </c>
      <c r="BK688" s="186">
        <f>ROUND(I688*H688,2)</f>
        <v>0</v>
      </c>
      <c r="BL688" s="18" t="s">
        <v>79</v>
      </c>
      <c r="BM688" s="185" t="s">
        <v>960</v>
      </c>
    </row>
    <row r="689" spans="1:65" s="2" customFormat="1" ht="11.25">
      <c r="A689" s="35"/>
      <c r="B689" s="36"/>
      <c r="C689" s="37"/>
      <c r="D689" s="187" t="s">
        <v>137</v>
      </c>
      <c r="E689" s="37"/>
      <c r="F689" s="188" t="s">
        <v>959</v>
      </c>
      <c r="G689" s="37"/>
      <c r="H689" s="37"/>
      <c r="I689" s="189"/>
      <c r="J689" s="37"/>
      <c r="K689" s="37"/>
      <c r="L689" s="40"/>
      <c r="M689" s="190"/>
      <c r="N689" s="191"/>
      <c r="O689" s="65"/>
      <c r="P689" s="65"/>
      <c r="Q689" s="65"/>
      <c r="R689" s="65"/>
      <c r="S689" s="65"/>
      <c r="T689" s="66"/>
      <c r="U689" s="35"/>
      <c r="V689" s="35"/>
      <c r="W689" s="35"/>
      <c r="X689" s="35"/>
      <c r="Y689" s="35"/>
      <c r="Z689" s="35"/>
      <c r="AA689" s="35"/>
      <c r="AB689" s="35"/>
      <c r="AC689" s="35"/>
      <c r="AD689" s="35"/>
      <c r="AE689" s="35"/>
      <c r="AT689" s="18" t="s">
        <v>137</v>
      </c>
      <c r="AU689" s="18" t="s">
        <v>79</v>
      </c>
    </row>
    <row r="690" spans="1:65" s="2" customFormat="1" ht="16.5" customHeight="1">
      <c r="A690" s="35"/>
      <c r="B690" s="36"/>
      <c r="C690" s="174" t="s">
        <v>961</v>
      </c>
      <c r="D690" s="174" t="s">
        <v>130</v>
      </c>
      <c r="E690" s="175" t="s">
        <v>962</v>
      </c>
      <c r="F690" s="176" t="s">
        <v>963</v>
      </c>
      <c r="G690" s="177" t="s">
        <v>133</v>
      </c>
      <c r="H690" s="178">
        <v>8</v>
      </c>
      <c r="I690" s="179"/>
      <c r="J690" s="180">
        <f>ROUND(I690*H690,2)</f>
        <v>0</v>
      </c>
      <c r="K690" s="176" t="s">
        <v>134</v>
      </c>
      <c r="L690" s="40"/>
      <c r="M690" s="181" t="s">
        <v>19</v>
      </c>
      <c r="N690" s="182" t="s">
        <v>42</v>
      </c>
      <c r="O690" s="65"/>
      <c r="P690" s="183">
        <f>O690*H690</f>
        <v>0</v>
      </c>
      <c r="Q690" s="183">
        <v>0</v>
      </c>
      <c r="R690" s="183">
        <f>Q690*H690</f>
        <v>0</v>
      </c>
      <c r="S690" s="183">
        <v>0</v>
      </c>
      <c r="T690" s="184">
        <f>S690*H690</f>
        <v>0</v>
      </c>
      <c r="U690" s="35"/>
      <c r="V690" s="35"/>
      <c r="W690" s="35"/>
      <c r="X690" s="35"/>
      <c r="Y690" s="35"/>
      <c r="Z690" s="35"/>
      <c r="AA690" s="35"/>
      <c r="AB690" s="35"/>
      <c r="AC690" s="35"/>
      <c r="AD690" s="35"/>
      <c r="AE690" s="35"/>
      <c r="AR690" s="185" t="s">
        <v>79</v>
      </c>
      <c r="AT690" s="185" t="s">
        <v>130</v>
      </c>
      <c r="AU690" s="185" t="s">
        <v>79</v>
      </c>
      <c r="AY690" s="18" t="s">
        <v>127</v>
      </c>
      <c r="BE690" s="186">
        <f>IF(N690="základní",J690,0)</f>
        <v>0</v>
      </c>
      <c r="BF690" s="186">
        <f>IF(N690="snížená",J690,0)</f>
        <v>0</v>
      </c>
      <c r="BG690" s="186">
        <f>IF(N690="zákl. přenesená",J690,0)</f>
        <v>0</v>
      </c>
      <c r="BH690" s="186">
        <f>IF(N690="sníž. přenesená",J690,0)</f>
        <v>0</v>
      </c>
      <c r="BI690" s="186">
        <f>IF(N690="nulová",J690,0)</f>
        <v>0</v>
      </c>
      <c r="BJ690" s="18" t="s">
        <v>79</v>
      </c>
      <c r="BK690" s="186">
        <f>ROUND(I690*H690,2)</f>
        <v>0</v>
      </c>
      <c r="BL690" s="18" t="s">
        <v>79</v>
      </c>
      <c r="BM690" s="185" t="s">
        <v>964</v>
      </c>
    </row>
    <row r="691" spans="1:65" s="2" customFormat="1" ht="19.5">
      <c r="A691" s="35"/>
      <c r="B691" s="36"/>
      <c r="C691" s="37"/>
      <c r="D691" s="187" t="s">
        <v>137</v>
      </c>
      <c r="E691" s="37"/>
      <c r="F691" s="188" t="s">
        <v>965</v>
      </c>
      <c r="G691" s="37"/>
      <c r="H691" s="37"/>
      <c r="I691" s="189"/>
      <c r="J691" s="37"/>
      <c r="K691" s="37"/>
      <c r="L691" s="40"/>
      <c r="M691" s="190"/>
      <c r="N691" s="191"/>
      <c r="O691" s="65"/>
      <c r="P691" s="65"/>
      <c r="Q691" s="65"/>
      <c r="R691" s="65"/>
      <c r="S691" s="65"/>
      <c r="T691" s="66"/>
      <c r="U691" s="35"/>
      <c r="V691" s="35"/>
      <c r="W691" s="35"/>
      <c r="X691" s="35"/>
      <c r="Y691" s="35"/>
      <c r="Z691" s="35"/>
      <c r="AA691" s="35"/>
      <c r="AB691" s="35"/>
      <c r="AC691" s="35"/>
      <c r="AD691" s="35"/>
      <c r="AE691" s="35"/>
      <c r="AT691" s="18" t="s">
        <v>137</v>
      </c>
      <c r="AU691" s="18" t="s">
        <v>79</v>
      </c>
    </row>
    <row r="692" spans="1:65" s="2" customFormat="1" ht="16.5" customHeight="1">
      <c r="A692" s="35"/>
      <c r="B692" s="36"/>
      <c r="C692" s="174" t="s">
        <v>966</v>
      </c>
      <c r="D692" s="174" t="s">
        <v>130</v>
      </c>
      <c r="E692" s="175" t="s">
        <v>967</v>
      </c>
      <c r="F692" s="176" t="s">
        <v>968</v>
      </c>
      <c r="G692" s="177" t="s">
        <v>133</v>
      </c>
      <c r="H692" s="178">
        <v>4</v>
      </c>
      <c r="I692" s="179"/>
      <c r="J692" s="180">
        <f>ROUND(I692*H692,2)</f>
        <v>0</v>
      </c>
      <c r="K692" s="176" t="s">
        <v>134</v>
      </c>
      <c r="L692" s="40"/>
      <c r="M692" s="181" t="s">
        <v>19</v>
      </c>
      <c r="N692" s="182" t="s">
        <v>42</v>
      </c>
      <c r="O692" s="65"/>
      <c r="P692" s="183">
        <f>O692*H692</f>
        <v>0</v>
      </c>
      <c r="Q692" s="183">
        <v>0</v>
      </c>
      <c r="R692" s="183">
        <f>Q692*H692</f>
        <v>0</v>
      </c>
      <c r="S692" s="183">
        <v>0</v>
      </c>
      <c r="T692" s="184">
        <f>S692*H692</f>
        <v>0</v>
      </c>
      <c r="U692" s="35"/>
      <c r="V692" s="35"/>
      <c r="W692" s="35"/>
      <c r="X692" s="35"/>
      <c r="Y692" s="35"/>
      <c r="Z692" s="35"/>
      <c r="AA692" s="35"/>
      <c r="AB692" s="35"/>
      <c r="AC692" s="35"/>
      <c r="AD692" s="35"/>
      <c r="AE692" s="35"/>
      <c r="AR692" s="185" t="s">
        <v>79</v>
      </c>
      <c r="AT692" s="185" t="s">
        <v>130</v>
      </c>
      <c r="AU692" s="185" t="s">
        <v>79</v>
      </c>
      <c r="AY692" s="18" t="s">
        <v>127</v>
      </c>
      <c r="BE692" s="186">
        <f>IF(N692="základní",J692,0)</f>
        <v>0</v>
      </c>
      <c r="BF692" s="186">
        <f>IF(N692="snížená",J692,0)</f>
        <v>0</v>
      </c>
      <c r="BG692" s="186">
        <f>IF(N692="zákl. přenesená",J692,0)</f>
        <v>0</v>
      </c>
      <c r="BH692" s="186">
        <f>IF(N692="sníž. přenesená",J692,0)</f>
        <v>0</v>
      </c>
      <c r="BI692" s="186">
        <f>IF(N692="nulová",J692,0)</f>
        <v>0</v>
      </c>
      <c r="BJ692" s="18" t="s">
        <v>79</v>
      </c>
      <c r="BK692" s="186">
        <f>ROUND(I692*H692,2)</f>
        <v>0</v>
      </c>
      <c r="BL692" s="18" t="s">
        <v>79</v>
      </c>
      <c r="BM692" s="185" t="s">
        <v>969</v>
      </c>
    </row>
    <row r="693" spans="1:65" s="2" customFormat="1" ht="19.5">
      <c r="A693" s="35"/>
      <c r="B693" s="36"/>
      <c r="C693" s="37"/>
      <c r="D693" s="187" t="s">
        <v>137</v>
      </c>
      <c r="E693" s="37"/>
      <c r="F693" s="188" t="s">
        <v>970</v>
      </c>
      <c r="G693" s="37"/>
      <c r="H693" s="37"/>
      <c r="I693" s="189"/>
      <c r="J693" s="37"/>
      <c r="K693" s="37"/>
      <c r="L693" s="40"/>
      <c r="M693" s="235"/>
      <c r="N693" s="236"/>
      <c r="O693" s="237"/>
      <c r="P693" s="237"/>
      <c r="Q693" s="237"/>
      <c r="R693" s="237"/>
      <c r="S693" s="237"/>
      <c r="T693" s="238"/>
      <c r="U693" s="35"/>
      <c r="V693" s="35"/>
      <c r="W693" s="35"/>
      <c r="X693" s="35"/>
      <c r="Y693" s="35"/>
      <c r="Z693" s="35"/>
      <c r="AA693" s="35"/>
      <c r="AB693" s="35"/>
      <c r="AC693" s="35"/>
      <c r="AD693" s="35"/>
      <c r="AE693" s="35"/>
      <c r="AT693" s="18" t="s">
        <v>137</v>
      </c>
      <c r="AU693" s="18" t="s">
        <v>79</v>
      </c>
    </row>
    <row r="694" spans="1:65" s="2" customFormat="1" ht="6.95" customHeight="1">
      <c r="A694" s="35"/>
      <c r="B694" s="48"/>
      <c r="C694" s="49"/>
      <c r="D694" s="49"/>
      <c r="E694" s="49"/>
      <c r="F694" s="49"/>
      <c r="G694" s="49"/>
      <c r="H694" s="49"/>
      <c r="I694" s="49"/>
      <c r="J694" s="49"/>
      <c r="K694" s="49"/>
      <c r="L694" s="40"/>
      <c r="M694" s="35"/>
      <c r="O694" s="35"/>
      <c r="P694" s="35"/>
      <c r="Q694" s="35"/>
      <c r="R694" s="35"/>
      <c r="S694" s="35"/>
      <c r="T694" s="35"/>
      <c r="U694" s="35"/>
      <c r="V694" s="35"/>
      <c r="W694" s="35"/>
      <c r="X694" s="35"/>
      <c r="Y694" s="35"/>
      <c r="Z694" s="35"/>
      <c r="AA694" s="35"/>
      <c r="AB694" s="35"/>
      <c r="AC694" s="35"/>
      <c r="AD694" s="35"/>
      <c r="AE694" s="35"/>
    </row>
  </sheetData>
  <sheetProtection algorithmName="SHA-512" hashValue="pI5qEEpshZC9mEjYZZBM6G4TWXpy9hHGGW/LnwWsBAVOIfFCQ2iit+ogRy8d9USGXJzeYcDISfJPaloAPI9FCA==" saltValue="siGKsWuMLhluNsG/oy/YiIorHbpkZa8d5kXAKxXuCXCuuZk3ZbCgkIFXaQsdRd5e4+FdWm130Wd8EI1QXRHEFA==" spinCount="100000" sheet="1" objects="1" scenarios="1" formatColumns="0" formatRows="0" autoFilter="0"/>
  <autoFilter ref="C82:K693"/>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1"/>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84</v>
      </c>
    </row>
    <row r="3" spans="1:46" s="1" customFormat="1" ht="6.95" customHeight="1">
      <c r="B3" s="102"/>
      <c r="C3" s="103"/>
      <c r="D3" s="103"/>
      <c r="E3" s="103"/>
      <c r="F3" s="103"/>
      <c r="G3" s="103"/>
      <c r="H3" s="103"/>
      <c r="I3" s="103"/>
      <c r="J3" s="103"/>
      <c r="K3" s="103"/>
      <c r="L3" s="21"/>
      <c r="AT3" s="18" t="s">
        <v>81</v>
      </c>
    </row>
    <row r="4" spans="1:46" s="1" customFormat="1" ht="24.95" customHeight="1">
      <c r="B4" s="21"/>
      <c r="D4" s="104" t="s">
        <v>100</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Oprava trati v úseku Rovensko pod Troskami  - Turnov</v>
      </c>
      <c r="F7" s="367"/>
      <c r="G7" s="367"/>
      <c r="H7" s="367"/>
      <c r="L7" s="21"/>
    </row>
    <row r="8" spans="1:46" s="2" customFormat="1" ht="12" customHeight="1">
      <c r="A8" s="35"/>
      <c r="B8" s="40"/>
      <c r="C8" s="35"/>
      <c r="D8" s="106" t="s">
        <v>101</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971</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16. 2. 2021</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103</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tr">
        <f>IF('Rekapitulace stavby'!AN16="","",'Rekapitulace stavby'!AN16)</f>
        <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tr">
        <f>IF('Rekapitulace stavby'!E17="","",'Rekapitulace stavby'!E17)</f>
        <v xml:space="preserve"> </v>
      </c>
      <c r="F21" s="35"/>
      <c r="G21" s="35"/>
      <c r="H21" s="35"/>
      <c r="I21" s="106" t="s">
        <v>28</v>
      </c>
      <c r="J21" s="108" t="str">
        <f>IF('Rekapitulace stavby'!AN17="","",'Rekapitulace stavby'!AN17)</f>
        <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tr">
        <f>IF('Rekapitulace stavby'!AN19="","",'Rekapitulace stavby'!AN19)</f>
        <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tr">
        <f>IF('Rekapitulace stavby'!E20="","",'Rekapitulace stavby'!E20)</f>
        <v xml:space="preserve"> </v>
      </c>
      <c r="F24" s="35"/>
      <c r="G24" s="35"/>
      <c r="H24" s="35"/>
      <c r="I24" s="106" t="s">
        <v>28</v>
      </c>
      <c r="J24" s="108" t="str">
        <f>IF('Rekapitulace stavby'!AN20="","",'Rekapitulace stavby'!AN20)</f>
        <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35</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37</v>
      </c>
      <c r="E30" s="35"/>
      <c r="F30" s="35"/>
      <c r="G30" s="35"/>
      <c r="H30" s="35"/>
      <c r="I30" s="35"/>
      <c r="J30" s="115">
        <f>ROUND(J82,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39</v>
      </c>
      <c r="G32" s="35"/>
      <c r="H32" s="35"/>
      <c r="I32" s="116" t="s">
        <v>38</v>
      </c>
      <c r="J32" s="116" t="s">
        <v>40</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41</v>
      </c>
      <c r="E33" s="106" t="s">
        <v>42</v>
      </c>
      <c r="F33" s="118">
        <f>ROUND((SUM(BE82:BE130)),  2)</f>
        <v>0</v>
      </c>
      <c r="G33" s="35"/>
      <c r="H33" s="35"/>
      <c r="I33" s="119">
        <v>0.21</v>
      </c>
      <c r="J33" s="118">
        <f>ROUND(((SUM(BE82:BE130))*I33),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43</v>
      </c>
      <c r="F34" s="118">
        <f>ROUND((SUM(BF82:BF130)),  2)</f>
        <v>0</v>
      </c>
      <c r="G34" s="35"/>
      <c r="H34" s="35"/>
      <c r="I34" s="119">
        <v>0.15</v>
      </c>
      <c r="J34" s="118">
        <f>ROUND(((SUM(BF82:BF130))*I34),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44</v>
      </c>
      <c r="F35" s="118">
        <f>ROUND((SUM(BG82:BG130)),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45</v>
      </c>
      <c r="F36" s="118">
        <f>ROUND((SUM(BH82:BH130)),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46</v>
      </c>
      <c r="F37" s="118">
        <f>ROUND((SUM(BI82:BI130)),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47</v>
      </c>
      <c r="E39" s="122"/>
      <c r="F39" s="122"/>
      <c r="G39" s="123" t="s">
        <v>48</v>
      </c>
      <c r="H39" s="124" t="s">
        <v>49</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Oprava trati v úseku Rovensko pod Troskami  - Turnov</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101</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SO 01.1 - Následná úprava GPK</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trať Hradec Králové - Turnov</v>
      </c>
      <c r="G52" s="37"/>
      <c r="H52" s="37"/>
      <c r="I52" s="30" t="s">
        <v>23</v>
      </c>
      <c r="J52" s="60" t="str">
        <f>IF(J12="","",J12)</f>
        <v>16. 2. 2021</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SŽDC s.o., OŘ Hradec Králové, ST Liberec</v>
      </c>
      <c r="G54" s="37"/>
      <c r="H54" s="37"/>
      <c r="I54" s="30" t="s">
        <v>31</v>
      </c>
      <c r="J54" s="33" t="str">
        <f>E21</f>
        <v xml:space="preserve"> </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 xml:space="preserve"> </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69</v>
      </c>
      <c r="D59" s="37"/>
      <c r="E59" s="37"/>
      <c r="F59" s="37"/>
      <c r="G59" s="37"/>
      <c r="H59" s="37"/>
      <c r="I59" s="37"/>
      <c r="J59" s="78">
        <f>J82</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J83</f>
        <v>0</v>
      </c>
      <c r="K60" s="136"/>
      <c r="L60" s="140"/>
    </row>
    <row r="61" spans="1:47" s="10" customFormat="1" ht="19.899999999999999" customHeight="1">
      <c r="B61" s="141"/>
      <c r="C61" s="142"/>
      <c r="D61" s="143" t="s">
        <v>109</v>
      </c>
      <c r="E61" s="144"/>
      <c r="F61" s="144"/>
      <c r="G61" s="144"/>
      <c r="H61" s="144"/>
      <c r="I61" s="144"/>
      <c r="J61" s="145">
        <f>J84</f>
        <v>0</v>
      </c>
      <c r="K61" s="142"/>
      <c r="L61" s="146"/>
    </row>
    <row r="62" spans="1:47" s="9" customFormat="1" ht="24.95" customHeight="1">
      <c r="B62" s="135"/>
      <c r="C62" s="136"/>
      <c r="D62" s="137" t="s">
        <v>110</v>
      </c>
      <c r="E62" s="138"/>
      <c r="F62" s="138"/>
      <c r="G62" s="138"/>
      <c r="H62" s="138"/>
      <c r="I62" s="138"/>
      <c r="J62" s="139">
        <f>J116</f>
        <v>0</v>
      </c>
      <c r="K62" s="136"/>
      <c r="L62" s="140"/>
    </row>
    <row r="63" spans="1:47" s="2" customFormat="1" ht="21.75" customHeight="1">
      <c r="A63" s="35"/>
      <c r="B63" s="36"/>
      <c r="C63" s="37"/>
      <c r="D63" s="37"/>
      <c r="E63" s="37"/>
      <c r="F63" s="37"/>
      <c r="G63" s="37"/>
      <c r="H63" s="37"/>
      <c r="I63" s="37"/>
      <c r="J63" s="37"/>
      <c r="K63" s="37"/>
      <c r="L63" s="107"/>
      <c r="S63" s="35"/>
      <c r="T63" s="35"/>
      <c r="U63" s="35"/>
      <c r="V63" s="35"/>
      <c r="W63" s="35"/>
      <c r="X63" s="35"/>
      <c r="Y63" s="35"/>
      <c r="Z63" s="35"/>
      <c r="AA63" s="35"/>
      <c r="AB63" s="35"/>
      <c r="AC63" s="35"/>
      <c r="AD63" s="35"/>
      <c r="AE63" s="35"/>
    </row>
    <row r="64" spans="1:47" s="2" customFormat="1" ht="6.95" customHeight="1">
      <c r="A64" s="35"/>
      <c r="B64" s="48"/>
      <c r="C64" s="49"/>
      <c r="D64" s="49"/>
      <c r="E64" s="49"/>
      <c r="F64" s="49"/>
      <c r="G64" s="49"/>
      <c r="H64" s="49"/>
      <c r="I64" s="49"/>
      <c r="J64" s="49"/>
      <c r="K64" s="49"/>
      <c r="L64" s="107"/>
      <c r="S64" s="35"/>
      <c r="T64" s="35"/>
      <c r="U64" s="35"/>
      <c r="V64" s="35"/>
      <c r="W64" s="35"/>
      <c r="X64" s="35"/>
      <c r="Y64" s="35"/>
      <c r="Z64" s="35"/>
      <c r="AA64" s="35"/>
      <c r="AB64" s="35"/>
      <c r="AC64" s="35"/>
      <c r="AD64" s="35"/>
      <c r="AE64" s="35"/>
    </row>
    <row r="68" spans="1:31" s="2" customFormat="1" ht="6.95" customHeight="1">
      <c r="A68" s="35"/>
      <c r="B68" s="50"/>
      <c r="C68" s="51"/>
      <c r="D68" s="51"/>
      <c r="E68" s="51"/>
      <c r="F68" s="51"/>
      <c r="G68" s="51"/>
      <c r="H68" s="51"/>
      <c r="I68" s="51"/>
      <c r="J68" s="51"/>
      <c r="K68" s="51"/>
      <c r="L68" s="107"/>
      <c r="S68" s="35"/>
      <c r="T68" s="35"/>
      <c r="U68" s="35"/>
      <c r="V68" s="35"/>
      <c r="W68" s="35"/>
      <c r="X68" s="35"/>
      <c r="Y68" s="35"/>
      <c r="Z68" s="35"/>
      <c r="AA68" s="35"/>
      <c r="AB68" s="35"/>
      <c r="AC68" s="35"/>
      <c r="AD68" s="35"/>
      <c r="AE68" s="35"/>
    </row>
    <row r="69" spans="1:31" s="2" customFormat="1" ht="24.95" customHeight="1">
      <c r="A69" s="35"/>
      <c r="B69" s="36"/>
      <c r="C69" s="24" t="s">
        <v>112</v>
      </c>
      <c r="D69" s="37"/>
      <c r="E69" s="37"/>
      <c r="F69" s="37"/>
      <c r="G69" s="37"/>
      <c r="H69" s="37"/>
      <c r="I69" s="37"/>
      <c r="J69" s="37"/>
      <c r="K69" s="37"/>
      <c r="L69" s="107"/>
      <c r="S69" s="35"/>
      <c r="T69" s="35"/>
      <c r="U69" s="35"/>
      <c r="V69" s="35"/>
      <c r="W69" s="35"/>
      <c r="X69" s="35"/>
      <c r="Y69" s="35"/>
      <c r="Z69" s="35"/>
      <c r="AA69" s="35"/>
      <c r="AB69" s="35"/>
      <c r="AC69" s="35"/>
      <c r="AD69" s="35"/>
      <c r="AE69" s="35"/>
    </row>
    <row r="70" spans="1:31" s="2" customFormat="1" ht="6.95" customHeight="1">
      <c r="A70" s="35"/>
      <c r="B70" s="36"/>
      <c r="C70" s="37"/>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12" customHeight="1">
      <c r="A71" s="35"/>
      <c r="B71" s="36"/>
      <c r="C71" s="30" t="s">
        <v>16</v>
      </c>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16.5" customHeight="1">
      <c r="A72" s="35"/>
      <c r="B72" s="36"/>
      <c r="C72" s="37"/>
      <c r="D72" s="37"/>
      <c r="E72" s="373" t="str">
        <f>E7</f>
        <v>Oprava trati v úseku Rovensko pod Troskami  - Turnov</v>
      </c>
      <c r="F72" s="374"/>
      <c r="G72" s="374"/>
      <c r="H72" s="374"/>
      <c r="I72" s="37"/>
      <c r="J72" s="37"/>
      <c r="K72" s="37"/>
      <c r="L72" s="107"/>
      <c r="S72" s="35"/>
      <c r="T72" s="35"/>
      <c r="U72" s="35"/>
      <c r="V72" s="35"/>
      <c r="W72" s="35"/>
      <c r="X72" s="35"/>
      <c r="Y72" s="35"/>
      <c r="Z72" s="35"/>
      <c r="AA72" s="35"/>
      <c r="AB72" s="35"/>
      <c r="AC72" s="35"/>
      <c r="AD72" s="35"/>
      <c r="AE72" s="35"/>
    </row>
    <row r="73" spans="1:31" s="2" customFormat="1" ht="12" customHeight="1">
      <c r="A73" s="35"/>
      <c r="B73" s="36"/>
      <c r="C73" s="30" t="s">
        <v>101</v>
      </c>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16.5" customHeight="1">
      <c r="A74" s="35"/>
      <c r="B74" s="36"/>
      <c r="C74" s="37"/>
      <c r="D74" s="37"/>
      <c r="E74" s="326" t="str">
        <f>E9</f>
        <v>SO 01.1 - Následná úprava GPK</v>
      </c>
      <c r="F74" s="375"/>
      <c r="G74" s="375"/>
      <c r="H74" s="375"/>
      <c r="I74" s="37"/>
      <c r="J74" s="37"/>
      <c r="K74" s="37"/>
      <c r="L74" s="107"/>
      <c r="S74" s="35"/>
      <c r="T74" s="35"/>
      <c r="U74" s="35"/>
      <c r="V74" s="35"/>
      <c r="W74" s="35"/>
      <c r="X74" s="35"/>
      <c r="Y74" s="35"/>
      <c r="Z74" s="35"/>
      <c r="AA74" s="35"/>
      <c r="AB74" s="35"/>
      <c r="AC74" s="35"/>
      <c r="AD74" s="35"/>
      <c r="AE74" s="35"/>
    </row>
    <row r="75" spans="1:31" s="2" customFormat="1" ht="6.95" customHeight="1">
      <c r="A75" s="35"/>
      <c r="B75" s="36"/>
      <c r="C75" s="37"/>
      <c r="D75" s="37"/>
      <c r="E75" s="37"/>
      <c r="F75" s="37"/>
      <c r="G75" s="37"/>
      <c r="H75" s="37"/>
      <c r="I75" s="37"/>
      <c r="J75" s="37"/>
      <c r="K75" s="37"/>
      <c r="L75" s="107"/>
      <c r="S75" s="35"/>
      <c r="T75" s="35"/>
      <c r="U75" s="35"/>
      <c r="V75" s="35"/>
      <c r="W75" s="35"/>
      <c r="X75" s="35"/>
      <c r="Y75" s="35"/>
      <c r="Z75" s="35"/>
      <c r="AA75" s="35"/>
      <c r="AB75" s="35"/>
      <c r="AC75" s="35"/>
      <c r="AD75" s="35"/>
      <c r="AE75" s="35"/>
    </row>
    <row r="76" spans="1:31" s="2" customFormat="1" ht="12" customHeight="1">
      <c r="A76" s="35"/>
      <c r="B76" s="36"/>
      <c r="C76" s="30" t="s">
        <v>21</v>
      </c>
      <c r="D76" s="37"/>
      <c r="E76" s="37"/>
      <c r="F76" s="28" t="str">
        <f>F12</f>
        <v>trať Hradec Králové - Turnov</v>
      </c>
      <c r="G76" s="37"/>
      <c r="H76" s="37"/>
      <c r="I76" s="30" t="s">
        <v>23</v>
      </c>
      <c r="J76" s="60" t="str">
        <f>IF(J12="","",J12)</f>
        <v>16. 2. 2021</v>
      </c>
      <c r="K76" s="37"/>
      <c r="L76" s="107"/>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15.2" customHeight="1">
      <c r="A78" s="35"/>
      <c r="B78" s="36"/>
      <c r="C78" s="30" t="s">
        <v>25</v>
      </c>
      <c r="D78" s="37"/>
      <c r="E78" s="37"/>
      <c r="F78" s="28" t="str">
        <f>E15</f>
        <v>SŽDC s.o., OŘ Hradec Králové, ST Liberec</v>
      </c>
      <c r="G78" s="37"/>
      <c r="H78" s="37"/>
      <c r="I78" s="30" t="s">
        <v>31</v>
      </c>
      <c r="J78" s="33" t="str">
        <f>E21</f>
        <v xml:space="preserve"> </v>
      </c>
      <c r="K78" s="37"/>
      <c r="L78" s="107"/>
      <c r="S78" s="35"/>
      <c r="T78" s="35"/>
      <c r="U78" s="35"/>
      <c r="V78" s="35"/>
      <c r="W78" s="35"/>
      <c r="X78" s="35"/>
      <c r="Y78" s="35"/>
      <c r="Z78" s="35"/>
      <c r="AA78" s="35"/>
      <c r="AB78" s="35"/>
      <c r="AC78" s="35"/>
      <c r="AD78" s="35"/>
      <c r="AE78" s="35"/>
    </row>
    <row r="79" spans="1:31" s="2" customFormat="1" ht="15.2" customHeight="1">
      <c r="A79" s="35"/>
      <c r="B79" s="36"/>
      <c r="C79" s="30" t="s">
        <v>29</v>
      </c>
      <c r="D79" s="37"/>
      <c r="E79" s="37"/>
      <c r="F79" s="28" t="str">
        <f>IF(E18="","",E18)</f>
        <v>Vyplň údaj</v>
      </c>
      <c r="G79" s="37"/>
      <c r="H79" s="37"/>
      <c r="I79" s="30" t="s">
        <v>34</v>
      </c>
      <c r="J79" s="33" t="str">
        <f>E24</f>
        <v xml:space="preserve"> </v>
      </c>
      <c r="K79" s="37"/>
      <c r="L79" s="107"/>
      <c r="S79" s="35"/>
      <c r="T79" s="35"/>
      <c r="U79" s="35"/>
      <c r="V79" s="35"/>
      <c r="W79" s="35"/>
      <c r="X79" s="35"/>
      <c r="Y79" s="35"/>
      <c r="Z79" s="35"/>
      <c r="AA79" s="35"/>
      <c r="AB79" s="35"/>
      <c r="AC79" s="35"/>
      <c r="AD79" s="35"/>
      <c r="AE79" s="35"/>
    </row>
    <row r="80" spans="1:31" s="2" customFormat="1" ht="10.35" customHeight="1">
      <c r="A80" s="35"/>
      <c r="B80" s="36"/>
      <c r="C80" s="37"/>
      <c r="D80" s="37"/>
      <c r="E80" s="37"/>
      <c r="F80" s="37"/>
      <c r="G80" s="37"/>
      <c r="H80" s="37"/>
      <c r="I80" s="37"/>
      <c r="J80" s="37"/>
      <c r="K80" s="37"/>
      <c r="L80" s="107"/>
      <c r="S80" s="35"/>
      <c r="T80" s="35"/>
      <c r="U80" s="35"/>
      <c r="V80" s="35"/>
      <c r="W80" s="35"/>
      <c r="X80" s="35"/>
      <c r="Y80" s="35"/>
      <c r="Z80" s="35"/>
      <c r="AA80" s="35"/>
      <c r="AB80" s="35"/>
      <c r="AC80" s="35"/>
      <c r="AD80" s="35"/>
      <c r="AE80" s="35"/>
    </row>
    <row r="81" spans="1:65" s="11" customFormat="1" ht="29.25" customHeight="1">
      <c r="A81" s="147"/>
      <c r="B81" s="148"/>
      <c r="C81" s="149" t="s">
        <v>113</v>
      </c>
      <c r="D81" s="150" t="s">
        <v>56</v>
      </c>
      <c r="E81" s="150" t="s">
        <v>52</v>
      </c>
      <c r="F81" s="150" t="s">
        <v>53</v>
      </c>
      <c r="G81" s="150" t="s">
        <v>114</v>
      </c>
      <c r="H81" s="150" t="s">
        <v>115</v>
      </c>
      <c r="I81" s="150" t="s">
        <v>116</v>
      </c>
      <c r="J81" s="150" t="s">
        <v>106</v>
      </c>
      <c r="K81" s="151" t="s">
        <v>117</v>
      </c>
      <c r="L81" s="152"/>
      <c r="M81" s="69" t="s">
        <v>19</v>
      </c>
      <c r="N81" s="70" t="s">
        <v>41</v>
      </c>
      <c r="O81" s="70" t="s">
        <v>118</v>
      </c>
      <c r="P81" s="70" t="s">
        <v>119</v>
      </c>
      <c r="Q81" s="70" t="s">
        <v>120</v>
      </c>
      <c r="R81" s="70" t="s">
        <v>121</v>
      </c>
      <c r="S81" s="70" t="s">
        <v>122</v>
      </c>
      <c r="T81" s="71" t="s">
        <v>123</v>
      </c>
      <c r="U81" s="147"/>
      <c r="V81" s="147"/>
      <c r="W81" s="147"/>
      <c r="X81" s="147"/>
      <c r="Y81" s="147"/>
      <c r="Z81" s="147"/>
      <c r="AA81" s="147"/>
      <c r="AB81" s="147"/>
      <c r="AC81" s="147"/>
      <c r="AD81" s="147"/>
      <c r="AE81" s="147"/>
    </row>
    <row r="82" spans="1:65" s="2" customFormat="1" ht="22.9" customHeight="1">
      <c r="A82" s="35"/>
      <c r="B82" s="36"/>
      <c r="C82" s="76" t="s">
        <v>124</v>
      </c>
      <c r="D82" s="37"/>
      <c r="E82" s="37"/>
      <c r="F82" s="37"/>
      <c r="G82" s="37"/>
      <c r="H82" s="37"/>
      <c r="I82" s="37"/>
      <c r="J82" s="153">
        <f>BK82</f>
        <v>0</v>
      </c>
      <c r="K82" s="37"/>
      <c r="L82" s="40"/>
      <c r="M82" s="72"/>
      <c r="N82" s="154"/>
      <c r="O82" s="73"/>
      <c r="P82" s="155">
        <f>P83+P116</f>
        <v>0</v>
      </c>
      <c r="Q82" s="73"/>
      <c r="R82" s="155">
        <f>R83+R116</f>
        <v>309.471</v>
      </c>
      <c r="S82" s="73"/>
      <c r="T82" s="156">
        <f>T83+T116</f>
        <v>0</v>
      </c>
      <c r="U82" s="35"/>
      <c r="V82" s="35"/>
      <c r="W82" s="35"/>
      <c r="X82" s="35"/>
      <c r="Y82" s="35"/>
      <c r="Z82" s="35"/>
      <c r="AA82" s="35"/>
      <c r="AB82" s="35"/>
      <c r="AC82" s="35"/>
      <c r="AD82" s="35"/>
      <c r="AE82" s="35"/>
      <c r="AT82" s="18" t="s">
        <v>70</v>
      </c>
      <c r="AU82" s="18" t="s">
        <v>107</v>
      </c>
      <c r="BK82" s="157">
        <f>BK83+BK116</f>
        <v>0</v>
      </c>
    </row>
    <row r="83" spans="1:65" s="12" customFormat="1" ht="25.9" customHeight="1">
      <c r="B83" s="158"/>
      <c r="C83" s="159"/>
      <c r="D83" s="160" t="s">
        <v>70</v>
      </c>
      <c r="E83" s="161" t="s">
        <v>125</v>
      </c>
      <c r="F83" s="161" t="s">
        <v>126</v>
      </c>
      <c r="G83" s="159"/>
      <c r="H83" s="159"/>
      <c r="I83" s="162"/>
      <c r="J83" s="163">
        <f>BK83</f>
        <v>0</v>
      </c>
      <c r="K83" s="159"/>
      <c r="L83" s="164"/>
      <c r="M83" s="165"/>
      <c r="N83" s="166"/>
      <c r="O83" s="166"/>
      <c r="P83" s="167">
        <f>P84</f>
        <v>0</v>
      </c>
      <c r="Q83" s="166"/>
      <c r="R83" s="167">
        <f>R84</f>
        <v>309.471</v>
      </c>
      <c r="S83" s="166"/>
      <c r="T83" s="168">
        <f>T84</f>
        <v>0</v>
      </c>
      <c r="AR83" s="169" t="s">
        <v>79</v>
      </c>
      <c r="AT83" s="170" t="s">
        <v>70</v>
      </c>
      <c r="AU83" s="170" t="s">
        <v>71</v>
      </c>
      <c r="AY83" s="169" t="s">
        <v>127</v>
      </c>
      <c r="BK83" s="171">
        <f>BK84</f>
        <v>0</v>
      </c>
    </row>
    <row r="84" spans="1:65" s="12" customFormat="1" ht="22.9" customHeight="1">
      <c r="B84" s="158"/>
      <c r="C84" s="159"/>
      <c r="D84" s="160" t="s">
        <v>70</v>
      </c>
      <c r="E84" s="172" t="s">
        <v>128</v>
      </c>
      <c r="F84" s="172" t="s">
        <v>129</v>
      </c>
      <c r="G84" s="159"/>
      <c r="H84" s="159"/>
      <c r="I84" s="162"/>
      <c r="J84" s="173">
        <f>BK84</f>
        <v>0</v>
      </c>
      <c r="K84" s="159"/>
      <c r="L84" s="164"/>
      <c r="M84" s="165"/>
      <c r="N84" s="166"/>
      <c r="O84" s="166"/>
      <c r="P84" s="167">
        <f>SUM(P85:P115)</f>
        <v>0</v>
      </c>
      <c r="Q84" s="166"/>
      <c r="R84" s="167">
        <f>SUM(R85:R115)</f>
        <v>309.471</v>
      </c>
      <c r="S84" s="166"/>
      <c r="T84" s="168">
        <f>SUM(T85:T115)</f>
        <v>0</v>
      </c>
      <c r="AR84" s="169" t="s">
        <v>79</v>
      </c>
      <c r="AT84" s="170" t="s">
        <v>70</v>
      </c>
      <c r="AU84" s="170" t="s">
        <v>79</v>
      </c>
      <c r="AY84" s="169" t="s">
        <v>127</v>
      </c>
      <c r="BK84" s="171">
        <f>SUM(BK85:BK115)</f>
        <v>0</v>
      </c>
    </row>
    <row r="85" spans="1:65" s="2" customFormat="1" ht="16.5" customHeight="1">
      <c r="A85" s="35"/>
      <c r="B85" s="36"/>
      <c r="C85" s="174" t="s">
        <v>79</v>
      </c>
      <c r="D85" s="174" t="s">
        <v>130</v>
      </c>
      <c r="E85" s="175" t="s">
        <v>220</v>
      </c>
      <c r="F85" s="176" t="s">
        <v>221</v>
      </c>
      <c r="G85" s="177" t="s">
        <v>222</v>
      </c>
      <c r="H85" s="178">
        <v>102.85</v>
      </c>
      <c r="I85" s="179"/>
      <c r="J85" s="180">
        <f>ROUND(I85*H85,2)</f>
        <v>0</v>
      </c>
      <c r="K85" s="176" t="s">
        <v>134</v>
      </c>
      <c r="L85" s="40"/>
      <c r="M85" s="181" t="s">
        <v>19</v>
      </c>
      <c r="N85" s="182" t="s">
        <v>42</v>
      </c>
      <c r="O85" s="65"/>
      <c r="P85" s="183">
        <f>O85*H85</f>
        <v>0</v>
      </c>
      <c r="Q85" s="183">
        <v>0</v>
      </c>
      <c r="R85" s="183">
        <f>Q85*H85</f>
        <v>0</v>
      </c>
      <c r="S85" s="183">
        <v>0</v>
      </c>
      <c r="T85" s="184">
        <f>S85*H85</f>
        <v>0</v>
      </c>
      <c r="U85" s="35"/>
      <c r="V85" s="35"/>
      <c r="W85" s="35"/>
      <c r="X85" s="35"/>
      <c r="Y85" s="35"/>
      <c r="Z85" s="35"/>
      <c r="AA85" s="35"/>
      <c r="AB85" s="35"/>
      <c r="AC85" s="35"/>
      <c r="AD85" s="35"/>
      <c r="AE85" s="35"/>
      <c r="AR85" s="185" t="s">
        <v>135</v>
      </c>
      <c r="AT85" s="185" t="s">
        <v>130</v>
      </c>
      <c r="AU85" s="185" t="s">
        <v>81</v>
      </c>
      <c r="AY85" s="18" t="s">
        <v>127</v>
      </c>
      <c r="BE85" s="186">
        <f>IF(N85="základní",J85,0)</f>
        <v>0</v>
      </c>
      <c r="BF85" s="186">
        <f>IF(N85="snížená",J85,0)</f>
        <v>0</v>
      </c>
      <c r="BG85" s="186">
        <f>IF(N85="zákl. přenesená",J85,0)</f>
        <v>0</v>
      </c>
      <c r="BH85" s="186">
        <f>IF(N85="sníž. přenesená",J85,0)</f>
        <v>0</v>
      </c>
      <c r="BI85" s="186">
        <f>IF(N85="nulová",J85,0)</f>
        <v>0</v>
      </c>
      <c r="BJ85" s="18" t="s">
        <v>79</v>
      </c>
      <c r="BK85" s="186">
        <f>ROUND(I85*H85,2)</f>
        <v>0</v>
      </c>
      <c r="BL85" s="18" t="s">
        <v>135</v>
      </c>
      <c r="BM85" s="185" t="s">
        <v>972</v>
      </c>
    </row>
    <row r="86" spans="1:65" s="2" customFormat="1" ht="19.5">
      <c r="A86" s="35"/>
      <c r="B86" s="36"/>
      <c r="C86" s="37"/>
      <c r="D86" s="187" t="s">
        <v>137</v>
      </c>
      <c r="E86" s="37"/>
      <c r="F86" s="188" t="s">
        <v>224</v>
      </c>
      <c r="G86" s="37"/>
      <c r="H86" s="37"/>
      <c r="I86" s="189"/>
      <c r="J86" s="37"/>
      <c r="K86" s="37"/>
      <c r="L86" s="40"/>
      <c r="M86" s="190"/>
      <c r="N86" s="191"/>
      <c r="O86" s="65"/>
      <c r="P86" s="65"/>
      <c r="Q86" s="65"/>
      <c r="R86" s="65"/>
      <c r="S86" s="65"/>
      <c r="T86" s="66"/>
      <c r="U86" s="35"/>
      <c r="V86" s="35"/>
      <c r="W86" s="35"/>
      <c r="X86" s="35"/>
      <c r="Y86" s="35"/>
      <c r="Z86" s="35"/>
      <c r="AA86" s="35"/>
      <c r="AB86" s="35"/>
      <c r="AC86" s="35"/>
      <c r="AD86" s="35"/>
      <c r="AE86" s="35"/>
      <c r="AT86" s="18" t="s">
        <v>137</v>
      </c>
      <c r="AU86" s="18" t="s">
        <v>81</v>
      </c>
    </row>
    <row r="87" spans="1:65" s="2" customFormat="1" ht="39">
      <c r="A87" s="35"/>
      <c r="B87" s="36"/>
      <c r="C87" s="37"/>
      <c r="D87" s="187" t="s">
        <v>139</v>
      </c>
      <c r="E87" s="37"/>
      <c r="F87" s="192" t="s">
        <v>225</v>
      </c>
      <c r="G87" s="37"/>
      <c r="H87" s="37"/>
      <c r="I87" s="189"/>
      <c r="J87" s="37"/>
      <c r="K87" s="37"/>
      <c r="L87" s="40"/>
      <c r="M87" s="190"/>
      <c r="N87" s="191"/>
      <c r="O87" s="65"/>
      <c r="P87" s="65"/>
      <c r="Q87" s="65"/>
      <c r="R87" s="65"/>
      <c r="S87" s="65"/>
      <c r="T87" s="66"/>
      <c r="U87" s="35"/>
      <c r="V87" s="35"/>
      <c r="W87" s="35"/>
      <c r="X87" s="35"/>
      <c r="Y87" s="35"/>
      <c r="Z87" s="35"/>
      <c r="AA87" s="35"/>
      <c r="AB87" s="35"/>
      <c r="AC87" s="35"/>
      <c r="AD87" s="35"/>
      <c r="AE87" s="35"/>
      <c r="AT87" s="18" t="s">
        <v>139</v>
      </c>
      <c r="AU87" s="18" t="s">
        <v>81</v>
      </c>
    </row>
    <row r="88" spans="1:65" s="13" customFormat="1" ht="11.25">
      <c r="B88" s="193"/>
      <c r="C88" s="194"/>
      <c r="D88" s="187" t="s">
        <v>143</v>
      </c>
      <c r="E88" s="195" t="s">
        <v>19</v>
      </c>
      <c r="F88" s="196" t="s">
        <v>973</v>
      </c>
      <c r="G88" s="194"/>
      <c r="H88" s="197">
        <v>102.85</v>
      </c>
      <c r="I88" s="198"/>
      <c r="J88" s="194"/>
      <c r="K88" s="194"/>
      <c r="L88" s="199"/>
      <c r="M88" s="200"/>
      <c r="N88" s="201"/>
      <c r="O88" s="201"/>
      <c r="P88" s="201"/>
      <c r="Q88" s="201"/>
      <c r="R88" s="201"/>
      <c r="S88" s="201"/>
      <c r="T88" s="202"/>
      <c r="AT88" s="203" t="s">
        <v>143</v>
      </c>
      <c r="AU88" s="203" t="s">
        <v>81</v>
      </c>
      <c r="AV88" s="13" t="s">
        <v>81</v>
      </c>
      <c r="AW88" s="13" t="s">
        <v>33</v>
      </c>
      <c r="AX88" s="13" t="s">
        <v>79</v>
      </c>
      <c r="AY88" s="203" t="s">
        <v>127</v>
      </c>
    </row>
    <row r="89" spans="1:65" s="2" customFormat="1" ht="16.5" customHeight="1">
      <c r="A89" s="35"/>
      <c r="B89" s="36"/>
      <c r="C89" s="174" t="s">
        <v>81</v>
      </c>
      <c r="D89" s="174" t="s">
        <v>130</v>
      </c>
      <c r="E89" s="175" t="s">
        <v>974</v>
      </c>
      <c r="F89" s="176" t="s">
        <v>975</v>
      </c>
      <c r="G89" s="177" t="s">
        <v>222</v>
      </c>
      <c r="H89" s="178">
        <v>49.223999999999997</v>
      </c>
      <c r="I89" s="179"/>
      <c r="J89" s="180">
        <f>ROUND(I89*H89,2)</f>
        <v>0</v>
      </c>
      <c r="K89" s="176" t="s">
        <v>134</v>
      </c>
      <c r="L89" s="40"/>
      <c r="M89" s="181" t="s">
        <v>19</v>
      </c>
      <c r="N89" s="182" t="s">
        <v>42</v>
      </c>
      <c r="O89" s="65"/>
      <c r="P89" s="183">
        <f>O89*H89</f>
        <v>0</v>
      </c>
      <c r="Q89" s="183">
        <v>0</v>
      </c>
      <c r="R89" s="183">
        <f>Q89*H89</f>
        <v>0</v>
      </c>
      <c r="S89" s="183">
        <v>0</v>
      </c>
      <c r="T89" s="184">
        <f>S89*H89</f>
        <v>0</v>
      </c>
      <c r="U89" s="35"/>
      <c r="V89" s="35"/>
      <c r="W89" s="35"/>
      <c r="X89" s="35"/>
      <c r="Y89" s="35"/>
      <c r="Z89" s="35"/>
      <c r="AA89" s="35"/>
      <c r="AB89" s="35"/>
      <c r="AC89" s="35"/>
      <c r="AD89" s="35"/>
      <c r="AE89" s="35"/>
      <c r="AR89" s="185" t="s">
        <v>135</v>
      </c>
      <c r="AT89" s="185" t="s">
        <v>130</v>
      </c>
      <c r="AU89" s="185" t="s">
        <v>81</v>
      </c>
      <c r="AY89" s="18" t="s">
        <v>127</v>
      </c>
      <c r="BE89" s="186">
        <f>IF(N89="základní",J89,0)</f>
        <v>0</v>
      </c>
      <c r="BF89" s="186">
        <f>IF(N89="snížená",J89,0)</f>
        <v>0</v>
      </c>
      <c r="BG89" s="186">
        <f>IF(N89="zákl. přenesená",J89,0)</f>
        <v>0</v>
      </c>
      <c r="BH89" s="186">
        <f>IF(N89="sníž. přenesená",J89,0)</f>
        <v>0</v>
      </c>
      <c r="BI89" s="186">
        <f>IF(N89="nulová",J89,0)</f>
        <v>0</v>
      </c>
      <c r="BJ89" s="18" t="s">
        <v>79</v>
      </c>
      <c r="BK89" s="186">
        <f>ROUND(I89*H89,2)</f>
        <v>0</v>
      </c>
      <c r="BL89" s="18" t="s">
        <v>135</v>
      </c>
      <c r="BM89" s="185" t="s">
        <v>976</v>
      </c>
    </row>
    <row r="90" spans="1:65" s="2" customFormat="1" ht="29.25">
      <c r="A90" s="35"/>
      <c r="B90" s="36"/>
      <c r="C90" s="37"/>
      <c r="D90" s="187" t="s">
        <v>137</v>
      </c>
      <c r="E90" s="37"/>
      <c r="F90" s="188" t="s">
        <v>977</v>
      </c>
      <c r="G90" s="37"/>
      <c r="H90" s="37"/>
      <c r="I90" s="189"/>
      <c r="J90" s="37"/>
      <c r="K90" s="37"/>
      <c r="L90" s="40"/>
      <c r="M90" s="190"/>
      <c r="N90" s="191"/>
      <c r="O90" s="65"/>
      <c r="P90" s="65"/>
      <c r="Q90" s="65"/>
      <c r="R90" s="65"/>
      <c r="S90" s="65"/>
      <c r="T90" s="66"/>
      <c r="U90" s="35"/>
      <c r="V90" s="35"/>
      <c r="W90" s="35"/>
      <c r="X90" s="35"/>
      <c r="Y90" s="35"/>
      <c r="Z90" s="35"/>
      <c r="AA90" s="35"/>
      <c r="AB90" s="35"/>
      <c r="AC90" s="35"/>
      <c r="AD90" s="35"/>
      <c r="AE90" s="35"/>
      <c r="AT90" s="18" t="s">
        <v>137</v>
      </c>
      <c r="AU90" s="18" t="s">
        <v>81</v>
      </c>
    </row>
    <row r="91" spans="1:65" s="2" customFormat="1" ht="39">
      <c r="A91" s="35"/>
      <c r="B91" s="36"/>
      <c r="C91" s="37"/>
      <c r="D91" s="187" t="s">
        <v>139</v>
      </c>
      <c r="E91" s="37"/>
      <c r="F91" s="192" t="s">
        <v>225</v>
      </c>
      <c r="G91" s="37"/>
      <c r="H91" s="37"/>
      <c r="I91" s="189"/>
      <c r="J91" s="37"/>
      <c r="K91" s="37"/>
      <c r="L91" s="40"/>
      <c r="M91" s="190"/>
      <c r="N91" s="191"/>
      <c r="O91" s="65"/>
      <c r="P91" s="65"/>
      <c r="Q91" s="65"/>
      <c r="R91" s="65"/>
      <c r="S91" s="65"/>
      <c r="T91" s="66"/>
      <c r="U91" s="35"/>
      <c r="V91" s="35"/>
      <c r="W91" s="35"/>
      <c r="X91" s="35"/>
      <c r="Y91" s="35"/>
      <c r="Z91" s="35"/>
      <c r="AA91" s="35"/>
      <c r="AB91" s="35"/>
      <c r="AC91" s="35"/>
      <c r="AD91" s="35"/>
      <c r="AE91" s="35"/>
      <c r="AT91" s="18" t="s">
        <v>139</v>
      </c>
      <c r="AU91" s="18" t="s">
        <v>81</v>
      </c>
    </row>
    <row r="92" spans="1:65" s="13" customFormat="1" ht="11.25">
      <c r="B92" s="193"/>
      <c r="C92" s="194"/>
      <c r="D92" s="187" t="s">
        <v>143</v>
      </c>
      <c r="E92" s="195" t="s">
        <v>19</v>
      </c>
      <c r="F92" s="196" t="s">
        <v>978</v>
      </c>
      <c r="G92" s="194"/>
      <c r="H92" s="197">
        <v>49.223999999999997</v>
      </c>
      <c r="I92" s="198"/>
      <c r="J92" s="194"/>
      <c r="K92" s="194"/>
      <c r="L92" s="199"/>
      <c r="M92" s="200"/>
      <c r="N92" s="201"/>
      <c r="O92" s="201"/>
      <c r="P92" s="201"/>
      <c r="Q92" s="201"/>
      <c r="R92" s="201"/>
      <c r="S92" s="201"/>
      <c r="T92" s="202"/>
      <c r="AT92" s="203" t="s">
        <v>143</v>
      </c>
      <c r="AU92" s="203" t="s">
        <v>81</v>
      </c>
      <c r="AV92" s="13" t="s">
        <v>81</v>
      </c>
      <c r="AW92" s="13" t="s">
        <v>33</v>
      </c>
      <c r="AX92" s="13" t="s">
        <v>79</v>
      </c>
      <c r="AY92" s="203" t="s">
        <v>127</v>
      </c>
    </row>
    <row r="93" spans="1:65" s="2" customFormat="1" ht="16.5" customHeight="1">
      <c r="A93" s="35"/>
      <c r="B93" s="36"/>
      <c r="C93" s="225" t="s">
        <v>161</v>
      </c>
      <c r="D93" s="225" t="s">
        <v>228</v>
      </c>
      <c r="E93" s="226" t="s">
        <v>229</v>
      </c>
      <c r="F93" s="227" t="s">
        <v>230</v>
      </c>
      <c r="G93" s="228" t="s">
        <v>147</v>
      </c>
      <c r="H93" s="229">
        <v>309.471</v>
      </c>
      <c r="I93" s="230"/>
      <c r="J93" s="231">
        <f>ROUND(I93*H93,2)</f>
        <v>0</v>
      </c>
      <c r="K93" s="227" t="s">
        <v>134</v>
      </c>
      <c r="L93" s="232"/>
      <c r="M93" s="233" t="s">
        <v>19</v>
      </c>
      <c r="N93" s="234" t="s">
        <v>42</v>
      </c>
      <c r="O93" s="65"/>
      <c r="P93" s="183">
        <f>O93*H93</f>
        <v>0</v>
      </c>
      <c r="Q93" s="183">
        <v>1</v>
      </c>
      <c r="R93" s="183">
        <f>Q93*H93</f>
        <v>309.471</v>
      </c>
      <c r="S93" s="183">
        <v>0</v>
      </c>
      <c r="T93" s="184">
        <f>S93*H93</f>
        <v>0</v>
      </c>
      <c r="U93" s="35"/>
      <c r="V93" s="35"/>
      <c r="W93" s="35"/>
      <c r="X93" s="35"/>
      <c r="Y93" s="35"/>
      <c r="Z93" s="35"/>
      <c r="AA93" s="35"/>
      <c r="AB93" s="35"/>
      <c r="AC93" s="35"/>
      <c r="AD93" s="35"/>
      <c r="AE93" s="35"/>
      <c r="AR93" s="185" t="s">
        <v>196</v>
      </c>
      <c r="AT93" s="185" t="s">
        <v>228</v>
      </c>
      <c r="AU93" s="185" t="s">
        <v>81</v>
      </c>
      <c r="AY93" s="18" t="s">
        <v>127</v>
      </c>
      <c r="BE93" s="186">
        <f>IF(N93="základní",J93,0)</f>
        <v>0</v>
      </c>
      <c r="BF93" s="186">
        <f>IF(N93="snížená",J93,0)</f>
        <v>0</v>
      </c>
      <c r="BG93" s="186">
        <f>IF(N93="zákl. přenesená",J93,0)</f>
        <v>0</v>
      </c>
      <c r="BH93" s="186">
        <f>IF(N93="sníž. přenesená",J93,0)</f>
        <v>0</v>
      </c>
      <c r="BI93" s="186">
        <f>IF(N93="nulová",J93,0)</f>
        <v>0</v>
      </c>
      <c r="BJ93" s="18" t="s">
        <v>79</v>
      </c>
      <c r="BK93" s="186">
        <f>ROUND(I93*H93,2)</f>
        <v>0</v>
      </c>
      <c r="BL93" s="18" t="s">
        <v>135</v>
      </c>
      <c r="BM93" s="185" t="s">
        <v>979</v>
      </c>
    </row>
    <row r="94" spans="1:65" s="2" customFormat="1" ht="11.25">
      <c r="A94" s="35"/>
      <c r="B94" s="36"/>
      <c r="C94" s="37"/>
      <c r="D94" s="187" t="s">
        <v>137</v>
      </c>
      <c r="E94" s="37"/>
      <c r="F94" s="188" t="s">
        <v>230</v>
      </c>
      <c r="G94" s="37"/>
      <c r="H94" s="37"/>
      <c r="I94" s="189"/>
      <c r="J94" s="37"/>
      <c r="K94" s="37"/>
      <c r="L94" s="40"/>
      <c r="M94" s="190"/>
      <c r="N94" s="191"/>
      <c r="O94" s="65"/>
      <c r="P94" s="65"/>
      <c r="Q94" s="65"/>
      <c r="R94" s="65"/>
      <c r="S94" s="65"/>
      <c r="T94" s="66"/>
      <c r="U94" s="35"/>
      <c r="V94" s="35"/>
      <c r="W94" s="35"/>
      <c r="X94" s="35"/>
      <c r="Y94" s="35"/>
      <c r="Z94" s="35"/>
      <c r="AA94" s="35"/>
      <c r="AB94" s="35"/>
      <c r="AC94" s="35"/>
      <c r="AD94" s="35"/>
      <c r="AE94" s="35"/>
      <c r="AT94" s="18" t="s">
        <v>137</v>
      </c>
      <c r="AU94" s="18" t="s">
        <v>81</v>
      </c>
    </row>
    <row r="95" spans="1:65" s="13" customFormat="1" ht="11.25">
      <c r="B95" s="193"/>
      <c r="C95" s="194"/>
      <c r="D95" s="187" t="s">
        <v>143</v>
      </c>
      <c r="E95" s="195" t="s">
        <v>19</v>
      </c>
      <c r="F95" s="196" t="s">
        <v>980</v>
      </c>
      <c r="G95" s="194"/>
      <c r="H95" s="197">
        <v>309.471</v>
      </c>
      <c r="I95" s="198"/>
      <c r="J95" s="194"/>
      <c r="K95" s="194"/>
      <c r="L95" s="199"/>
      <c r="M95" s="200"/>
      <c r="N95" s="201"/>
      <c r="O95" s="201"/>
      <c r="P95" s="201"/>
      <c r="Q95" s="201"/>
      <c r="R95" s="201"/>
      <c r="S95" s="201"/>
      <c r="T95" s="202"/>
      <c r="AT95" s="203" t="s">
        <v>143</v>
      </c>
      <c r="AU95" s="203" t="s">
        <v>81</v>
      </c>
      <c r="AV95" s="13" t="s">
        <v>81</v>
      </c>
      <c r="AW95" s="13" t="s">
        <v>33</v>
      </c>
      <c r="AX95" s="13" t="s">
        <v>79</v>
      </c>
      <c r="AY95" s="203" t="s">
        <v>127</v>
      </c>
    </row>
    <row r="96" spans="1:65" s="2" customFormat="1" ht="16.5" customHeight="1">
      <c r="A96" s="35"/>
      <c r="B96" s="36"/>
      <c r="C96" s="174" t="s">
        <v>135</v>
      </c>
      <c r="D96" s="174" t="s">
        <v>130</v>
      </c>
      <c r="E96" s="175" t="s">
        <v>981</v>
      </c>
      <c r="F96" s="176" t="s">
        <v>982</v>
      </c>
      <c r="G96" s="177" t="s">
        <v>164</v>
      </c>
      <c r="H96" s="178">
        <v>6.0999999999999999E-2</v>
      </c>
      <c r="I96" s="179"/>
      <c r="J96" s="180">
        <f>ROUND(I96*H96,2)</f>
        <v>0</v>
      </c>
      <c r="K96" s="176" t="s">
        <v>134</v>
      </c>
      <c r="L96" s="40"/>
      <c r="M96" s="181" t="s">
        <v>19</v>
      </c>
      <c r="N96" s="182" t="s">
        <v>42</v>
      </c>
      <c r="O96" s="65"/>
      <c r="P96" s="183">
        <f>O96*H96</f>
        <v>0</v>
      </c>
      <c r="Q96" s="183">
        <v>0</v>
      </c>
      <c r="R96" s="183">
        <f>Q96*H96</f>
        <v>0</v>
      </c>
      <c r="S96" s="183">
        <v>0</v>
      </c>
      <c r="T96" s="184">
        <f>S96*H96</f>
        <v>0</v>
      </c>
      <c r="U96" s="35"/>
      <c r="V96" s="35"/>
      <c r="W96" s="35"/>
      <c r="X96" s="35"/>
      <c r="Y96" s="35"/>
      <c r="Z96" s="35"/>
      <c r="AA96" s="35"/>
      <c r="AB96" s="35"/>
      <c r="AC96" s="35"/>
      <c r="AD96" s="35"/>
      <c r="AE96" s="35"/>
      <c r="AR96" s="185" t="s">
        <v>135</v>
      </c>
      <c r="AT96" s="185" t="s">
        <v>130</v>
      </c>
      <c r="AU96" s="185" t="s">
        <v>81</v>
      </c>
      <c r="AY96" s="18" t="s">
        <v>127</v>
      </c>
      <c r="BE96" s="186">
        <f>IF(N96="základní",J96,0)</f>
        <v>0</v>
      </c>
      <c r="BF96" s="186">
        <f>IF(N96="snížená",J96,0)</f>
        <v>0</v>
      </c>
      <c r="BG96" s="186">
        <f>IF(N96="zákl. přenesená",J96,0)</f>
        <v>0</v>
      </c>
      <c r="BH96" s="186">
        <f>IF(N96="sníž. přenesená",J96,0)</f>
        <v>0</v>
      </c>
      <c r="BI96" s="186">
        <f>IF(N96="nulová",J96,0)</f>
        <v>0</v>
      </c>
      <c r="BJ96" s="18" t="s">
        <v>79</v>
      </c>
      <c r="BK96" s="186">
        <f>ROUND(I96*H96,2)</f>
        <v>0</v>
      </c>
      <c r="BL96" s="18" t="s">
        <v>135</v>
      </c>
      <c r="BM96" s="185" t="s">
        <v>983</v>
      </c>
    </row>
    <row r="97" spans="1:65" s="2" customFormat="1" ht="39">
      <c r="A97" s="35"/>
      <c r="B97" s="36"/>
      <c r="C97" s="37"/>
      <c r="D97" s="187" t="s">
        <v>137</v>
      </c>
      <c r="E97" s="37"/>
      <c r="F97" s="188" t="s">
        <v>984</v>
      </c>
      <c r="G97" s="37"/>
      <c r="H97" s="37"/>
      <c r="I97" s="189"/>
      <c r="J97" s="37"/>
      <c r="K97" s="37"/>
      <c r="L97" s="40"/>
      <c r="M97" s="190"/>
      <c r="N97" s="191"/>
      <c r="O97" s="65"/>
      <c r="P97" s="65"/>
      <c r="Q97" s="65"/>
      <c r="R97" s="65"/>
      <c r="S97" s="65"/>
      <c r="T97" s="66"/>
      <c r="U97" s="35"/>
      <c r="V97" s="35"/>
      <c r="W97" s="35"/>
      <c r="X97" s="35"/>
      <c r="Y97" s="35"/>
      <c r="Z97" s="35"/>
      <c r="AA97" s="35"/>
      <c r="AB97" s="35"/>
      <c r="AC97" s="35"/>
      <c r="AD97" s="35"/>
      <c r="AE97" s="35"/>
      <c r="AT97" s="18" t="s">
        <v>137</v>
      </c>
      <c r="AU97" s="18" t="s">
        <v>81</v>
      </c>
    </row>
    <row r="98" spans="1:65" s="2" customFormat="1" ht="48.75">
      <c r="A98" s="35"/>
      <c r="B98" s="36"/>
      <c r="C98" s="37"/>
      <c r="D98" s="187" t="s">
        <v>139</v>
      </c>
      <c r="E98" s="37"/>
      <c r="F98" s="192" t="s">
        <v>985</v>
      </c>
      <c r="G98" s="37"/>
      <c r="H98" s="37"/>
      <c r="I98" s="189"/>
      <c r="J98" s="37"/>
      <c r="K98" s="37"/>
      <c r="L98" s="40"/>
      <c r="M98" s="190"/>
      <c r="N98" s="191"/>
      <c r="O98" s="65"/>
      <c r="P98" s="65"/>
      <c r="Q98" s="65"/>
      <c r="R98" s="65"/>
      <c r="S98" s="65"/>
      <c r="T98" s="66"/>
      <c r="U98" s="35"/>
      <c r="V98" s="35"/>
      <c r="W98" s="35"/>
      <c r="X98" s="35"/>
      <c r="Y98" s="35"/>
      <c r="Z98" s="35"/>
      <c r="AA98" s="35"/>
      <c r="AB98" s="35"/>
      <c r="AC98" s="35"/>
      <c r="AD98" s="35"/>
      <c r="AE98" s="35"/>
      <c r="AT98" s="18" t="s">
        <v>139</v>
      </c>
      <c r="AU98" s="18" t="s">
        <v>81</v>
      </c>
    </row>
    <row r="99" spans="1:65" s="2" customFormat="1" ht="19.5">
      <c r="A99" s="35"/>
      <c r="B99" s="36"/>
      <c r="C99" s="37"/>
      <c r="D99" s="187" t="s">
        <v>141</v>
      </c>
      <c r="E99" s="37"/>
      <c r="F99" s="192" t="s">
        <v>424</v>
      </c>
      <c r="G99" s="37"/>
      <c r="H99" s="37"/>
      <c r="I99" s="189"/>
      <c r="J99" s="37"/>
      <c r="K99" s="37"/>
      <c r="L99" s="40"/>
      <c r="M99" s="190"/>
      <c r="N99" s="191"/>
      <c r="O99" s="65"/>
      <c r="P99" s="65"/>
      <c r="Q99" s="65"/>
      <c r="R99" s="65"/>
      <c r="S99" s="65"/>
      <c r="T99" s="66"/>
      <c r="U99" s="35"/>
      <c r="V99" s="35"/>
      <c r="W99" s="35"/>
      <c r="X99" s="35"/>
      <c r="Y99" s="35"/>
      <c r="Z99" s="35"/>
      <c r="AA99" s="35"/>
      <c r="AB99" s="35"/>
      <c r="AC99" s="35"/>
      <c r="AD99" s="35"/>
      <c r="AE99" s="35"/>
      <c r="AT99" s="18" t="s">
        <v>141</v>
      </c>
      <c r="AU99" s="18" t="s">
        <v>81</v>
      </c>
    </row>
    <row r="100" spans="1:65" s="13" customFormat="1" ht="11.25">
      <c r="B100" s="193"/>
      <c r="C100" s="194"/>
      <c r="D100" s="187" t="s">
        <v>143</v>
      </c>
      <c r="E100" s="195" t="s">
        <v>19</v>
      </c>
      <c r="F100" s="196" t="s">
        <v>986</v>
      </c>
      <c r="G100" s="194"/>
      <c r="H100" s="197">
        <v>6.0999999999999999E-2</v>
      </c>
      <c r="I100" s="198"/>
      <c r="J100" s="194"/>
      <c r="K100" s="194"/>
      <c r="L100" s="199"/>
      <c r="M100" s="200"/>
      <c r="N100" s="201"/>
      <c r="O100" s="201"/>
      <c r="P100" s="201"/>
      <c r="Q100" s="201"/>
      <c r="R100" s="201"/>
      <c r="S100" s="201"/>
      <c r="T100" s="202"/>
      <c r="AT100" s="203" t="s">
        <v>143</v>
      </c>
      <c r="AU100" s="203" t="s">
        <v>81</v>
      </c>
      <c r="AV100" s="13" t="s">
        <v>81</v>
      </c>
      <c r="AW100" s="13" t="s">
        <v>33</v>
      </c>
      <c r="AX100" s="13" t="s">
        <v>79</v>
      </c>
      <c r="AY100" s="203" t="s">
        <v>127</v>
      </c>
    </row>
    <row r="101" spans="1:65" s="2" customFormat="1" ht="16.5" customHeight="1">
      <c r="A101" s="35"/>
      <c r="B101" s="36"/>
      <c r="C101" s="174" t="s">
        <v>128</v>
      </c>
      <c r="D101" s="174" t="s">
        <v>130</v>
      </c>
      <c r="E101" s="175" t="s">
        <v>987</v>
      </c>
      <c r="F101" s="176" t="s">
        <v>988</v>
      </c>
      <c r="G101" s="177" t="s">
        <v>164</v>
      </c>
      <c r="H101" s="178">
        <v>0.54400000000000004</v>
      </c>
      <c r="I101" s="179"/>
      <c r="J101" s="180">
        <f>ROUND(I101*H101,2)</f>
        <v>0</v>
      </c>
      <c r="K101" s="176" t="s">
        <v>134</v>
      </c>
      <c r="L101" s="40"/>
      <c r="M101" s="181" t="s">
        <v>19</v>
      </c>
      <c r="N101" s="182" t="s">
        <v>42</v>
      </c>
      <c r="O101" s="65"/>
      <c r="P101" s="183">
        <f>O101*H101</f>
        <v>0</v>
      </c>
      <c r="Q101" s="183">
        <v>0</v>
      </c>
      <c r="R101" s="183">
        <f>Q101*H101</f>
        <v>0</v>
      </c>
      <c r="S101" s="183">
        <v>0</v>
      </c>
      <c r="T101" s="184">
        <f>S101*H101</f>
        <v>0</v>
      </c>
      <c r="U101" s="35"/>
      <c r="V101" s="35"/>
      <c r="W101" s="35"/>
      <c r="X101" s="35"/>
      <c r="Y101" s="35"/>
      <c r="Z101" s="35"/>
      <c r="AA101" s="35"/>
      <c r="AB101" s="35"/>
      <c r="AC101" s="35"/>
      <c r="AD101" s="35"/>
      <c r="AE101" s="35"/>
      <c r="AR101" s="185" t="s">
        <v>135</v>
      </c>
      <c r="AT101" s="185" t="s">
        <v>130</v>
      </c>
      <c r="AU101" s="185" t="s">
        <v>81</v>
      </c>
      <c r="AY101" s="18" t="s">
        <v>127</v>
      </c>
      <c r="BE101" s="186">
        <f>IF(N101="základní",J101,0)</f>
        <v>0</v>
      </c>
      <c r="BF101" s="186">
        <f>IF(N101="snížená",J101,0)</f>
        <v>0</v>
      </c>
      <c r="BG101" s="186">
        <f>IF(N101="zákl. přenesená",J101,0)</f>
        <v>0</v>
      </c>
      <c r="BH101" s="186">
        <f>IF(N101="sníž. přenesená",J101,0)</f>
        <v>0</v>
      </c>
      <c r="BI101" s="186">
        <f>IF(N101="nulová",J101,0)</f>
        <v>0</v>
      </c>
      <c r="BJ101" s="18" t="s">
        <v>79</v>
      </c>
      <c r="BK101" s="186">
        <f>ROUND(I101*H101,2)</f>
        <v>0</v>
      </c>
      <c r="BL101" s="18" t="s">
        <v>135</v>
      </c>
      <c r="BM101" s="185" t="s">
        <v>989</v>
      </c>
    </row>
    <row r="102" spans="1:65" s="2" customFormat="1" ht="39">
      <c r="A102" s="35"/>
      <c r="B102" s="36"/>
      <c r="C102" s="37"/>
      <c r="D102" s="187" t="s">
        <v>137</v>
      </c>
      <c r="E102" s="37"/>
      <c r="F102" s="188" t="s">
        <v>990</v>
      </c>
      <c r="G102" s="37"/>
      <c r="H102" s="37"/>
      <c r="I102" s="189"/>
      <c r="J102" s="37"/>
      <c r="K102" s="37"/>
      <c r="L102" s="40"/>
      <c r="M102" s="190"/>
      <c r="N102" s="191"/>
      <c r="O102" s="65"/>
      <c r="P102" s="65"/>
      <c r="Q102" s="65"/>
      <c r="R102" s="65"/>
      <c r="S102" s="65"/>
      <c r="T102" s="66"/>
      <c r="U102" s="35"/>
      <c r="V102" s="35"/>
      <c r="W102" s="35"/>
      <c r="X102" s="35"/>
      <c r="Y102" s="35"/>
      <c r="Z102" s="35"/>
      <c r="AA102" s="35"/>
      <c r="AB102" s="35"/>
      <c r="AC102" s="35"/>
      <c r="AD102" s="35"/>
      <c r="AE102" s="35"/>
      <c r="AT102" s="18" t="s">
        <v>137</v>
      </c>
      <c r="AU102" s="18" t="s">
        <v>81</v>
      </c>
    </row>
    <row r="103" spans="1:65" s="2" customFormat="1" ht="48.75">
      <c r="A103" s="35"/>
      <c r="B103" s="36"/>
      <c r="C103" s="37"/>
      <c r="D103" s="187" t="s">
        <v>139</v>
      </c>
      <c r="E103" s="37"/>
      <c r="F103" s="192" t="s">
        <v>985</v>
      </c>
      <c r="G103" s="37"/>
      <c r="H103" s="37"/>
      <c r="I103" s="189"/>
      <c r="J103" s="37"/>
      <c r="K103" s="37"/>
      <c r="L103" s="40"/>
      <c r="M103" s="190"/>
      <c r="N103" s="191"/>
      <c r="O103" s="65"/>
      <c r="P103" s="65"/>
      <c r="Q103" s="65"/>
      <c r="R103" s="65"/>
      <c r="S103" s="65"/>
      <c r="T103" s="66"/>
      <c r="U103" s="35"/>
      <c r="V103" s="35"/>
      <c r="W103" s="35"/>
      <c r="X103" s="35"/>
      <c r="Y103" s="35"/>
      <c r="Z103" s="35"/>
      <c r="AA103" s="35"/>
      <c r="AB103" s="35"/>
      <c r="AC103" s="35"/>
      <c r="AD103" s="35"/>
      <c r="AE103" s="35"/>
      <c r="AT103" s="18" t="s">
        <v>139</v>
      </c>
      <c r="AU103" s="18" t="s">
        <v>81</v>
      </c>
    </row>
    <row r="104" spans="1:65" s="2" customFormat="1" ht="19.5">
      <c r="A104" s="35"/>
      <c r="B104" s="36"/>
      <c r="C104" s="37"/>
      <c r="D104" s="187" t="s">
        <v>141</v>
      </c>
      <c r="E104" s="37"/>
      <c r="F104" s="192" t="s">
        <v>424</v>
      </c>
      <c r="G104" s="37"/>
      <c r="H104" s="37"/>
      <c r="I104" s="189"/>
      <c r="J104" s="37"/>
      <c r="K104" s="37"/>
      <c r="L104" s="40"/>
      <c r="M104" s="190"/>
      <c r="N104" s="191"/>
      <c r="O104" s="65"/>
      <c r="P104" s="65"/>
      <c r="Q104" s="65"/>
      <c r="R104" s="65"/>
      <c r="S104" s="65"/>
      <c r="T104" s="66"/>
      <c r="U104" s="35"/>
      <c r="V104" s="35"/>
      <c r="W104" s="35"/>
      <c r="X104" s="35"/>
      <c r="Y104" s="35"/>
      <c r="Z104" s="35"/>
      <c r="AA104" s="35"/>
      <c r="AB104" s="35"/>
      <c r="AC104" s="35"/>
      <c r="AD104" s="35"/>
      <c r="AE104" s="35"/>
      <c r="AT104" s="18" t="s">
        <v>141</v>
      </c>
      <c r="AU104" s="18" t="s">
        <v>81</v>
      </c>
    </row>
    <row r="105" spans="1:65" s="13" customFormat="1" ht="11.25">
      <c r="B105" s="193"/>
      <c r="C105" s="194"/>
      <c r="D105" s="187" t="s">
        <v>143</v>
      </c>
      <c r="E105" s="195" t="s">
        <v>19</v>
      </c>
      <c r="F105" s="196" t="s">
        <v>991</v>
      </c>
      <c r="G105" s="194"/>
      <c r="H105" s="197">
        <v>0.54400000000000004</v>
      </c>
      <c r="I105" s="198"/>
      <c r="J105" s="194"/>
      <c r="K105" s="194"/>
      <c r="L105" s="199"/>
      <c r="M105" s="200"/>
      <c r="N105" s="201"/>
      <c r="O105" s="201"/>
      <c r="P105" s="201"/>
      <c r="Q105" s="201"/>
      <c r="R105" s="201"/>
      <c r="S105" s="201"/>
      <c r="T105" s="202"/>
      <c r="AT105" s="203" t="s">
        <v>143</v>
      </c>
      <c r="AU105" s="203" t="s">
        <v>81</v>
      </c>
      <c r="AV105" s="13" t="s">
        <v>81</v>
      </c>
      <c r="AW105" s="13" t="s">
        <v>33</v>
      </c>
      <c r="AX105" s="13" t="s">
        <v>79</v>
      </c>
      <c r="AY105" s="203" t="s">
        <v>127</v>
      </c>
    </row>
    <row r="106" spans="1:65" s="2" customFormat="1" ht="16.5" customHeight="1">
      <c r="A106" s="35"/>
      <c r="B106" s="36"/>
      <c r="C106" s="174" t="s">
        <v>179</v>
      </c>
      <c r="D106" s="174" t="s">
        <v>130</v>
      </c>
      <c r="E106" s="175" t="s">
        <v>992</v>
      </c>
      <c r="F106" s="176" t="s">
        <v>993</v>
      </c>
      <c r="G106" s="177" t="s">
        <v>182</v>
      </c>
      <c r="H106" s="178">
        <v>218.77500000000001</v>
      </c>
      <c r="I106" s="179"/>
      <c r="J106" s="180">
        <f>ROUND(I106*H106,2)</f>
        <v>0</v>
      </c>
      <c r="K106" s="176" t="s">
        <v>134</v>
      </c>
      <c r="L106" s="40"/>
      <c r="M106" s="181" t="s">
        <v>19</v>
      </c>
      <c r="N106" s="182" t="s">
        <v>42</v>
      </c>
      <c r="O106" s="65"/>
      <c r="P106" s="183">
        <f>O106*H106</f>
        <v>0</v>
      </c>
      <c r="Q106" s="183">
        <v>0</v>
      </c>
      <c r="R106" s="183">
        <f>Q106*H106</f>
        <v>0</v>
      </c>
      <c r="S106" s="183">
        <v>0</v>
      </c>
      <c r="T106" s="184">
        <f>S106*H106</f>
        <v>0</v>
      </c>
      <c r="U106" s="35"/>
      <c r="V106" s="35"/>
      <c r="W106" s="35"/>
      <c r="X106" s="35"/>
      <c r="Y106" s="35"/>
      <c r="Z106" s="35"/>
      <c r="AA106" s="35"/>
      <c r="AB106" s="35"/>
      <c r="AC106" s="35"/>
      <c r="AD106" s="35"/>
      <c r="AE106" s="35"/>
      <c r="AR106" s="185" t="s">
        <v>135</v>
      </c>
      <c r="AT106" s="185" t="s">
        <v>130</v>
      </c>
      <c r="AU106" s="185" t="s">
        <v>81</v>
      </c>
      <c r="AY106" s="18" t="s">
        <v>127</v>
      </c>
      <c r="BE106" s="186">
        <f>IF(N106="základní",J106,0)</f>
        <v>0</v>
      </c>
      <c r="BF106" s="186">
        <f>IF(N106="snížená",J106,0)</f>
        <v>0</v>
      </c>
      <c r="BG106" s="186">
        <f>IF(N106="zákl. přenesená",J106,0)</f>
        <v>0</v>
      </c>
      <c r="BH106" s="186">
        <f>IF(N106="sníž. přenesená",J106,0)</f>
        <v>0</v>
      </c>
      <c r="BI106" s="186">
        <f>IF(N106="nulová",J106,0)</f>
        <v>0</v>
      </c>
      <c r="BJ106" s="18" t="s">
        <v>79</v>
      </c>
      <c r="BK106" s="186">
        <f>ROUND(I106*H106,2)</f>
        <v>0</v>
      </c>
      <c r="BL106" s="18" t="s">
        <v>135</v>
      </c>
      <c r="BM106" s="185" t="s">
        <v>994</v>
      </c>
    </row>
    <row r="107" spans="1:65" s="2" customFormat="1" ht="39">
      <c r="A107" s="35"/>
      <c r="B107" s="36"/>
      <c r="C107" s="37"/>
      <c r="D107" s="187" t="s">
        <v>137</v>
      </c>
      <c r="E107" s="37"/>
      <c r="F107" s="188" t="s">
        <v>995</v>
      </c>
      <c r="G107" s="37"/>
      <c r="H107" s="37"/>
      <c r="I107" s="189"/>
      <c r="J107" s="37"/>
      <c r="K107" s="37"/>
      <c r="L107" s="40"/>
      <c r="M107" s="190"/>
      <c r="N107" s="191"/>
      <c r="O107" s="65"/>
      <c r="P107" s="65"/>
      <c r="Q107" s="65"/>
      <c r="R107" s="65"/>
      <c r="S107" s="65"/>
      <c r="T107" s="66"/>
      <c r="U107" s="35"/>
      <c r="V107" s="35"/>
      <c r="W107" s="35"/>
      <c r="X107" s="35"/>
      <c r="Y107" s="35"/>
      <c r="Z107" s="35"/>
      <c r="AA107" s="35"/>
      <c r="AB107" s="35"/>
      <c r="AC107" s="35"/>
      <c r="AD107" s="35"/>
      <c r="AE107" s="35"/>
      <c r="AT107" s="18" t="s">
        <v>137</v>
      </c>
      <c r="AU107" s="18" t="s">
        <v>81</v>
      </c>
    </row>
    <row r="108" spans="1:65" s="2" customFormat="1" ht="48.75">
      <c r="A108" s="35"/>
      <c r="B108" s="36"/>
      <c r="C108" s="37"/>
      <c r="D108" s="187" t="s">
        <v>139</v>
      </c>
      <c r="E108" s="37"/>
      <c r="F108" s="192" t="s">
        <v>985</v>
      </c>
      <c r="G108" s="37"/>
      <c r="H108" s="37"/>
      <c r="I108" s="189"/>
      <c r="J108" s="37"/>
      <c r="K108" s="37"/>
      <c r="L108" s="40"/>
      <c r="M108" s="190"/>
      <c r="N108" s="191"/>
      <c r="O108" s="65"/>
      <c r="P108" s="65"/>
      <c r="Q108" s="65"/>
      <c r="R108" s="65"/>
      <c r="S108" s="65"/>
      <c r="T108" s="66"/>
      <c r="U108" s="35"/>
      <c r="V108" s="35"/>
      <c r="W108" s="35"/>
      <c r="X108" s="35"/>
      <c r="Y108" s="35"/>
      <c r="Z108" s="35"/>
      <c r="AA108" s="35"/>
      <c r="AB108" s="35"/>
      <c r="AC108" s="35"/>
      <c r="AD108" s="35"/>
      <c r="AE108" s="35"/>
      <c r="AT108" s="18" t="s">
        <v>139</v>
      </c>
      <c r="AU108" s="18" t="s">
        <v>81</v>
      </c>
    </row>
    <row r="109" spans="1:65" s="2" customFormat="1" ht="19.5">
      <c r="A109" s="35"/>
      <c r="B109" s="36"/>
      <c r="C109" s="37"/>
      <c r="D109" s="187" t="s">
        <v>141</v>
      </c>
      <c r="E109" s="37"/>
      <c r="F109" s="192" t="s">
        <v>186</v>
      </c>
      <c r="G109" s="37"/>
      <c r="H109" s="37"/>
      <c r="I109" s="189"/>
      <c r="J109" s="37"/>
      <c r="K109" s="37"/>
      <c r="L109" s="40"/>
      <c r="M109" s="190"/>
      <c r="N109" s="191"/>
      <c r="O109" s="65"/>
      <c r="P109" s="65"/>
      <c r="Q109" s="65"/>
      <c r="R109" s="65"/>
      <c r="S109" s="65"/>
      <c r="T109" s="66"/>
      <c r="U109" s="35"/>
      <c r="V109" s="35"/>
      <c r="W109" s="35"/>
      <c r="X109" s="35"/>
      <c r="Y109" s="35"/>
      <c r="Z109" s="35"/>
      <c r="AA109" s="35"/>
      <c r="AB109" s="35"/>
      <c r="AC109" s="35"/>
      <c r="AD109" s="35"/>
      <c r="AE109" s="35"/>
      <c r="AT109" s="18" t="s">
        <v>141</v>
      </c>
      <c r="AU109" s="18" t="s">
        <v>81</v>
      </c>
    </row>
    <row r="110" spans="1:65" s="2" customFormat="1" ht="21.75" customHeight="1">
      <c r="A110" s="35"/>
      <c r="B110" s="36"/>
      <c r="C110" s="174" t="s">
        <v>189</v>
      </c>
      <c r="D110" s="174" t="s">
        <v>130</v>
      </c>
      <c r="E110" s="175" t="s">
        <v>996</v>
      </c>
      <c r="F110" s="176" t="s">
        <v>997</v>
      </c>
      <c r="G110" s="177" t="s">
        <v>182</v>
      </c>
      <c r="H110" s="178">
        <v>6</v>
      </c>
      <c r="I110" s="179"/>
      <c r="J110" s="180">
        <f>ROUND(I110*H110,2)</f>
        <v>0</v>
      </c>
      <c r="K110" s="176" t="s">
        <v>134</v>
      </c>
      <c r="L110" s="40"/>
      <c r="M110" s="181" t="s">
        <v>19</v>
      </c>
      <c r="N110" s="182" t="s">
        <v>42</v>
      </c>
      <c r="O110" s="65"/>
      <c r="P110" s="183">
        <f>O110*H110</f>
        <v>0</v>
      </c>
      <c r="Q110" s="183">
        <v>0</v>
      </c>
      <c r="R110" s="183">
        <f>Q110*H110</f>
        <v>0</v>
      </c>
      <c r="S110" s="183">
        <v>0</v>
      </c>
      <c r="T110" s="184">
        <f>S110*H110</f>
        <v>0</v>
      </c>
      <c r="U110" s="35"/>
      <c r="V110" s="35"/>
      <c r="W110" s="35"/>
      <c r="X110" s="35"/>
      <c r="Y110" s="35"/>
      <c r="Z110" s="35"/>
      <c r="AA110" s="35"/>
      <c r="AB110" s="35"/>
      <c r="AC110" s="35"/>
      <c r="AD110" s="35"/>
      <c r="AE110" s="35"/>
      <c r="AR110" s="185" t="s">
        <v>135</v>
      </c>
      <c r="AT110" s="185" t="s">
        <v>130</v>
      </c>
      <c r="AU110" s="185" t="s">
        <v>81</v>
      </c>
      <c r="AY110" s="18" t="s">
        <v>127</v>
      </c>
      <c r="BE110" s="186">
        <f>IF(N110="základní",J110,0)</f>
        <v>0</v>
      </c>
      <c r="BF110" s="186">
        <f>IF(N110="snížená",J110,0)</f>
        <v>0</v>
      </c>
      <c r="BG110" s="186">
        <f>IF(N110="zákl. přenesená",J110,0)</f>
        <v>0</v>
      </c>
      <c r="BH110" s="186">
        <f>IF(N110="sníž. přenesená",J110,0)</f>
        <v>0</v>
      </c>
      <c r="BI110" s="186">
        <f>IF(N110="nulová",J110,0)</f>
        <v>0</v>
      </c>
      <c r="BJ110" s="18" t="s">
        <v>79</v>
      </c>
      <c r="BK110" s="186">
        <f>ROUND(I110*H110,2)</f>
        <v>0</v>
      </c>
      <c r="BL110" s="18" t="s">
        <v>135</v>
      </c>
      <c r="BM110" s="185" t="s">
        <v>998</v>
      </c>
    </row>
    <row r="111" spans="1:65" s="2" customFormat="1" ht="19.5">
      <c r="A111" s="35"/>
      <c r="B111" s="36"/>
      <c r="C111" s="37"/>
      <c r="D111" s="187" t="s">
        <v>137</v>
      </c>
      <c r="E111" s="37"/>
      <c r="F111" s="188" t="s">
        <v>999</v>
      </c>
      <c r="G111" s="37"/>
      <c r="H111" s="37"/>
      <c r="I111" s="189"/>
      <c r="J111" s="37"/>
      <c r="K111" s="37"/>
      <c r="L111" s="40"/>
      <c r="M111" s="190"/>
      <c r="N111" s="191"/>
      <c r="O111" s="65"/>
      <c r="P111" s="65"/>
      <c r="Q111" s="65"/>
      <c r="R111" s="65"/>
      <c r="S111" s="65"/>
      <c r="T111" s="66"/>
      <c r="U111" s="35"/>
      <c r="V111" s="35"/>
      <c r="W111" s="35"/>
      <c r="X111" s="35"/>
      <c r="Y111" s="35"/>
      <c r="Z111" s="35"/>
      <c r="AA111" s="35"/>
      <c r="AB111" s="35"/>
      <c r="AC111" s="35"/>
      <c r="AD111" s="35"/>
      <c r="AE111" s="35"/>
      <c r="AT111" s="18" t="s">
        <v>137</v>
      </c>
      <c r="AU111" s="18" t="s">
        <v>81</v>
      </c>
    </row>
    <row r="112" spans="1:65" s="2" customFormat="1" ht="19.5">
      <c r="A112" s="35"/>
      <c r="B112" s="36"/>
      <c r="C112" s="37"/>
      <c r="D112" s="187" t="s">
        <v>139</v>
      </c>
      <c r="E112" s="37"/>
      <c r="F112" s="192" t="s">
        <v>1000</v>
      </c>
      <c r="G112" s="37"/>
      <c r="H112" s="37"/>
      <c r="I112" s="189"/>
      <c r="J112" s="37"/>
      <c r="K112" s="37"/>
      <c r="L112" s="40"/>
      <c r="M112" s="190"/>
      <c r="N112" s="191"/>
      <c r="O112" s="65"/>
      <c r="P112" s="65"/>
      <c r="Q112" s="65"/>
      <c r="R112" s="65"/>
      <c r="S112" s="65"/>
      <c r="T112" s="66"/>
      <c r="U112" s="35"/>
      <c r="V112" s="35"/>
      <c r="W112" s="35"/>
      <c r="X112" s="35"/>
      <c r="Y112" s="35"/>
      <c r="Z112" s="35"/>
      <c r="AA112" s="35"/>
      <c r="AB112" s="35"/>
      <c r="AC112" s="35"/>
      <c r="AD112" s="35"/>
      <c r="AE112" s="35"/>
      <c r="AT112" s="18" t="s">
        <v>139</v>
      </c>
      <c r="AU112" s="18" t="s">
        <v>81</v>
      </c>
    </row>
    <row r="113" spans="1:65" s="2" customFormat="1" ht="21.75" customHeight="1">
      <c r="A113" s="35"/>
      <c r="B113" s="36"/>
      <c r="C113" s="174" t="s">
        <v>196</v>
      </c>
      <c r="D113" s="174" t="s">
        <v>130</v>
      </c>
      <c r="E113" s="175" t="s">
        <v>1001</v>
      </c>
      <c r="F113" s="176" t="s">
        <v>1002</v>
      </c>
      <c r="G113" s="177" t="s">
        <v>182</v>
      </c>
      <c r="H113" s="178">
        <v>6</v>
      </c>
      <c r="I113" s="179"/>
      <c r="J113" s="180">
        <f>ROUND(I113*H113,2)</f>
        <v>0</v>
      </c>
      <c r="K113" s="176" t="s">
        <v>134</v>
      </c>
      <c r="L113" s="40"/>
      <c r="M113" s="181" t="s">
        <v>19</v>
      </c>
      <c r="N113" s="182" t="s">
        <v>42</v>
      </c>
      <c r="O113" s="65"/>
      <c r="P113" s="183">
        <f>O113*H113</f>
        <v>0</v>
      </c>
      <c r="Q113" s="183">
        <v>0</v>
      </c>
      <c r="R113" s="183">
        <f>Q113*H113</f>
        <v>0</v>
      </c>
      <c r="S113" s="183">
        <v>0</v>
      </c>
      <c r="T113" s="184">
        <f>S113*H113</f>
        <v>0</v>
      </c>
      <c r="U113" s="35"/>
      <c r="V113" s="35"/>
      <c r="W113" s="35"/>
      <c r="X113" s="35"/>
      <c r="Y113" s="35"/>
      <c r="Z113" s="35"/>
      <c r="AA113" s="35"/>
      <c r="AB113" s="35"/>
      <c r="AC113" s="35"/>
      <c r="AD113" s="35"/>
      <c r="AE113" s="35"/>
      <c r="AR113" s="185" t="s">
        <v>135</v>
      </c>
      <c r="AT113" s="185" t="s">
        <v>130</v>
      </c>
      <c r="AU113" s="185" t="s">
        <v>81</v>
      </c>
      <c r="AY113" s="18" t="s">
        <v>127</v>
      </c>
      <c r="BE113" s="186">
        <f>IF(N113="základní",J113,0)</f>
        <v>0</v>
      </c>
      <c r="BF113" s="186">
        <f>IF(N113="snížená",J113,0)</f>
        <v>0</v>
      </c>
      <c r="BG113" s="186">
        <f>IF(N113="zákl. přenesená",J113,0)</f>
        <v>0</v>
      </c>
      <c r="BH113" s="186">
        <f>IF(N113="sníž. přenesená",J113,0)</f>
        <v>0</v>
      </c>
      <c r="BI113" s="186">
        <f>IF(N113="nulová",J113,0)</f>
        <v>0</v>
      </c>
      <c r="BJ113" s="18" t="s">
        <v>79</v>
      </c>
      <c r="BK113" s="186">
        <f>ROUND(I113*H113,2)</f>
        <v>0</v>
      </c>
      <c r="BL113" s="18" t="s">
        <v>135</v>
      </c>
      <c r="BM113" s="185" t="s">
        <v>1003</v>
      </c>
    </row>
    <row r="114" spans="1:65" s="2" customFormat="1" ht="19.5">
      <c r="A114" s="35"/>
      <c r="B114" s="36"/>
      <c r="C114" s="37"/>
      <c r="D114" s="187" t="s">
        <v>137</v>
      </c>
      <c r="E114" s="37"/>
      <c r="F114" s="188" t="s">
        <v>1004</v>
      </c>
      <c r="G114" s="37"/>
      <c r="H114" s="37"/>
      <c r="I114" s="189"/>
      <c r="J114" s="37"/>
      <c r="K114" s="37"/>
      <c r="L114" s="40"/>
      <c r="M114" s="190"/>
      <c r="N114" s="191"/>
      <c r="O114" s="65"/>
      <c r="P114" s="65"/>
      <c r="Q114" s="65"/>
      <c r="R114" s="65"/>
      <c r="S114" s="65"/>
      <c r="T114" s="66"/>
      <c r="U114" s="35"/>
      <c r="V114" s="35"/>
      <c r="W114" s="35"/>
      <c r="X114" s="35"/>
      <c r="Y114" s="35"/>
      <c r="Z114" s="35"/>
      <c r="AA114" s="35"/>
      <c r="AB114" s="35"/>
      <c r="AC114" s="35"/>
      <c r="AD114" s="35"/>
      <c r="AE114" s="35"/>
      <c r="AT114" s="18" t="s">
        <v>137</v>
      </c>
      <c r="AU114" s="18" t="s">
        <v>81</v>
      </c>
    </row>
    <row r="115" spans="1:65" s="2" customFormat="1" ht="29.25">
      <c r="A115" s="35"/>
      <c r="B115" s="36"/>
      <c r="C115" s="37"/>
      <c r="D115" s="187" t="s">
        <v>139</v>
      </c>
      <c r="E115" s="37"/>
      <c r="F115" s="192" t="s">
        <v>1005</v>
      </c>
      <c r="G115" s="37"/>
      <c r="H115" s="37"/>
      <c r="I115" s="189"/>
      <c r="J115" s="37"/>
      <c r="K115" s="37"/>
      <c r="L115" s="40"/>
      <c r="M115" s="190"/>
      <c r="N115" s="191"/>
      <c r="O115" s="65"/>
      <c r="P115" s="65"/>
      <c r="Q115" s="65"/>
      <c r="R115" s="65"/>
      <c r="S115" s="65"/>
      <c r="T115" s="66"/>
      <c r="U115" s="35"/>
      <c r="V115" s="35"/>
      <c r="W115" s="35"/>
      <c r="X115" s="35"/>
      <c r="Y115" s="35"/>
      <c r="Z115" s="35"/>
      <c r="AA115" s="35"/>
      <c r="AB115" s="35"/>
      <c r="AC115" s="35"/>
      <c r="AD115" s="35"/>
      <c r="AE115" s="35"/>
      <c r="AT115" s="18" t="s">
        <v>139</v>
      </c>
      <c r="AU115" s="18" t="s">
        <v>81</v>
      </c>
    </row>
    <row r="116" spans="1:65" s="12" customFormat="1" ht="25.9" customHeight="1">
      <c r="B116" s="158"/>
      <c r="C116" s="159"/>
      <c r="D116" s="160" t="s">
        <v>70</v>
      </c>
      <c r="E116" s="161" t="s">
        <v>613</v>
      </c>
      <c r="F116" s="161" t="s">
        <v>614</v>
      </c>
      <c r="G116" s="159"/>
      <c r="H116" s="159"/>
      <c r="I116" s="162"/>
      <c r="J116" s="163">
        <f>BK116</f>
        <v>0</v>
      </c>
      <c r="K116" s="159"/>
      <c r="L116" s="164"/>
      <c r="M116" s="165"/>
      <c r="N116" s="166"/>
      <c r="O116" s="166"/>
      <c r="P116" s="167">
        <f>SUM(P117:P130)</f>
        <v>0</v>
      </c>
      <c r="Q116" s="166"/>
      <c r="R116" s="167">
        <f>SUM(R117:R130)</f>
        <v>0</v>
      </c>
      <c r="S116" s="166"/>
      <c r="T116" s="168">
        <f>SUM(T117:T130)</f>
        <v>0</v>
      </c>
      <c r="AR116" s="169" t="s">
        <v>135</v>
      </c>
      <c r="AT116" s="170" t="s">
        <v>70</v>
      </c>
      <c r="AU116" s="170" t="s">
        <v>71</v>
      </c>
      <c r="AY116" s="169" t="s">
        <v>127</v>
      </c>
      <c r="BK116" s="171">
        <f>SUM(BK117:BK130)</f>
        <v>0</v>
      </c>
    </row>
    <row r="117" spans="1:65" s="2" customFormat="1" ht="33" customHeight="1">
      <c r="A117" s="35"/>
      <c r="B117" s="36"/>
      <c r="C117" s="174" t="s">
        <v>205</v>
      </c>
      <c r="D117" s="174" t="s">
        <v>130</v>
      </c>
      <c r="E117" s="175" t="s">
        <v>710</v>
      </c>
      <c r="F117" s="176" t="s">
        <v>711</v>
      </c>
      <c r="G117" s="177" t="s">
        <v>147</v>
      </c>
      <c r="H117" s="178">
        <v>309.471</v>
      </c>
      <c r="I117" s="179"/>
      <c r="J117" s="180">
        <f>ROUND(I117*H117,2)</f>
        <v>0</v>
      </c>
      <c r="K117" s="176" t="s">
        <v>134</v>
      </c>
      <c r="L117" s="40"/>
      <c r="M117" s="181" t="s">
        <v>19</v>
      </c>
      <c r="N117" s="182" t="s">
        <v>42</v>
      </c>
      <c r="O117" s="65"/>
      <c r="P117" s="183">
        <f>O117*H117</f>
        <v>0</v>
      </c>
      <c r="Q117" s="183">
        <v>0</v>
      </c>
      <c r="R117" s="183">
        <f>Q117*H117</f>
        <v>0</v>
      </c>
      <c r="S117" s="183">
        <v>0</v>
      </c>
      <c r="T117" s="184">
        <f>S117*H117</f>
        <v>0</v>
      </c>
      <c r="U117" s="35"/>
      <c r="V117" s="35"/>
      <c r="W117" s="35"/>
      <c r="X117" s="35"/>
      <c r="Y117" s="35"/>
      <c r="Z117" s="35"/>
      <c r="AA117" s="35"/>
      <c r="AB117" s="35"/>
      <c r="AC117" s="35"/>
      <c r="AD117" s="35"/>
      <c r="AE117" s="35"/>
      <c r="AR117" s="185" t="s">
        <v>489</v>
      </c>
      <c r="AT117" s="185" t="s">
        <v>130</v>
      </c>
      <c r="AU117" s="185" t="s">
        <v>79</v>
      </c>
      <c r="AY117" s="18" t="s">
        <v>127</v>
      </c>
      <c r="BE117" s="186">
        <f>IF(N117="základní",J117,0)</f>
        <v>0</v>
      </c>
      <c r="BF117" s="186">
        <f>IF(N117="snížená",J117,0)</f>
        <v>0</v>
      </c>
      <c r="BG117" s="186">
        <f>IF(N117="zákl. přenesená",J117,0)</f>
        <v>0</v>
      </c>
      <c r="BH117" s="186">
        <f>IF(N117="sníž. přenesená",J117,0)</f>
        <v>0</v>
      </c>
      <c r="BI117" s="186">
        <f>IF(N117="nulová",J117,0)</f>
        <v>0</v>
      </c>
      <c r="BJ117" s="18" t="s">
        <v>79</v>
      </c>
      <c r="BK117" s="186">
        <f>ROUND(I117*H117,2)</f>
        <v>0</v>
      </c>
      <c r="BL117" s="18" t="s">
        <v>489</v>
      </c>
      <c r="BM117" s="185" t="s">
        <v>1006</v>
      </c>
    </row>
    <row r="118" spans="1:65" s="2" customFormat="1" ht="68.25">
      <c r="A118" s="35"/>
      <c r="B118" s="36"/>
      <c r="C118" s="37"/>
      <c r="D118" s="187" t="s">
        <v>137</v>
      </c>
      <c r="E118" s="37"/>
      <c r="F118" s="188" t="s">
        <v>713</v>
      </c>
      <c r="G118" s="37"/>
      <c r="H118" s="37"/>
      <c r="I118" s="189"/>
      <c r="J118" s="37"/>
      <c r="K118" s="37"/>
      <c r="L118" s="40"/>
      <c r="M118" s="190"/>
      <c r="N118" s="191"/>
      <c r="O118" s="65"/>
      <c r="P118" s="65"/>
      <c r="Q118" s="65"/>
      <c r="R118" s="65"/>
      <c r="S118" s="65"/>
      <c r="T118" s="66"/>
      <c r="U118" s="35"/>
      <c r="V118" s="35"/>
      <c r="W118" s="35"/>
      <c r="X118" s="35"/>
      <c r="Y118" s="35"/>
      <c r="Z118" s="35"/>
      <c r="AA118" s="35"/>
      <c r="AB118" s="35"/>
      <c r="AC118" s="35"/>
      <c r="AD118" s="35"/>
      <c r="AE118" s="35"/>
      <c r="AT118" s="18" t="s">
        <v>137</v>
      </c>
      <c r="AU118" s="18" t="s">
        <v>79</v>
      </c>
    </row>
    <row r="119" spans="1:65" s="2" customFormat="1" ht="68.25">
      <c r="A119" s="35"/>
      <c r="B119" s="36"/>
      <c r="C119" s="37"/>
      <c r="D119" s="187" t="s">
        <v>139</v>
      </c>
      <c r="E119" s="37"/>
      <c r="F119" s="192" t="s">
        <v>620</v>
      </c>
      <c r="G119" s="37"/>
      <c r="H119" s="37"/>
      <c r="I119" s="189"/>
      <c r="J119" s="37"/>
      <c r="K119" s="37"/>
      <c r="L119" s="40"/>
      <c r="M119" s="190"/>
      <c r="N119" s="191"/>
      <c r="O119" s="65"/>
      <c r="P119" s="65"/>
      <c r="Q119" s="65"/>
      <c r="R119" s="65"/>
      <c r="S119" s="65"/>
      <c r="T119" s="66"/>
      <c r="U119" s="35"/>
      <c r="V119" s="35"/>
      <c r="W119" s="35"/>
      <c r="X119" s="35"/>
      <c r="Y119" s="35"/>
      <c r="Z119" s="35"/>
      <c r="AA119" s="35"/>
      <c r="AB119" s="35"/>
      <c r="AC119" s="35"/>
      <c r="AD119" s="35"/>
      <c r="AE119" s="35"/>
      <c r="AT119" s="18" t="s">
        <v>139</v>
      </c>
      <c r="AU119" s="18" t="s">
        <v>79</v>
      </c>
    </row>
    <row r="120" spans="1:65" s="2" customFormat="1" ht="19.5">
      <c r="A120" s="35"/>
      <c r="B120" s="36"/>
      <c r="C120" s="37"/>
      <c r="D120" s="187" t="s">
        <v>141</v>
      </c>
      <c r="E120" s="37"/>
      <c r="F120" s="192" t="s">
        <v>1007</v>
      </c>
      <c r="G120" s="37"/>
      <c r="H120" s="37"/>
      <c r="I120" s="189"/>
      <c r="J120" s="37"/>
      <c r="K120" s="37"/>
      <c r="L120" s="40"/>
      <c r="M120" s="190"/>
      <c r="N120" s="191"/>
      <c r="O120" s="65"/>
      <c r="P120" s="65"/>
      <c r="Q120" s="65"/>
      <c r="R120" s="65"/>
      <c r="S120" s="65"/>
      <c r="T120" s="66"/>
      <c r="U120" s="35"/>
      <c r="V120" s="35"/>
      <c r="W120" s="35"/>
      <c r="X120" s="35"/>
      <c r="Y120" s="35"/>
      <c r="Z120" s="35"/>
      <c r="AA120" s="35"/>
      <c r="AB120" s="35"/>
      <c r="AC120" s="35"/>
      <c r="AD120" s="35"/>
      <c r="AE120" s="35"/>
      <c r="AT120" s="18" t="s">
        <v>141</v>
      </c>
      <c r="AU120" s="18" t="s">
        <v>79</v>
      </c>
    </row>
    <row r="121" spans="1:65" s="2" customFormat="1" ht="16.5" customHeight="1">
      <c r="A121" s="35"/>
      <c r="B121" s="36"/>
      <c r="C121" s="174" t="s">
        <v>212</v>
      </c>
      <c r="D121" s="174" t="s">
        <v>130</v>
      </c>
      <c r="E121" s="175" t="s">
        <v>625</v>
      </c>
      <c r="F121" s="176" t="s">
        <v>626</v>
      </c>
      <c r="G121" s="177" t="s">
        <v>133</v>
      </c>
      <c r="H121" s="178">
        <v>1</v>
      </c>
      <c r="I121" s="179"/>
      <c r="J121" s="180">
        <f>ROUND(I121*H121,2)</f>
        <v>0</v>
      </c>
      <c r="K121" s="176" t="s">
        <v>134</v>
      </c>
      <c r="L121" s="40"/>
      <c r="M121" s="181" t="s">
        <v>19</v>
      </c>
      <c r="N121" s="182" t="s">
        <v>42</v>
      </c>
      <c r="O121" s="65"/>
      <c r="P121" s="183">
        <f>O121*H121</f>
        <v>0</v>
      </c>
      <c r="Q121" s="183">
        <v>0</v>
      </c>
      <c r="R121" s="183">
        <f>Q121*H121</f>
        <v>0</v>
      </c>
      <c r="S121" s="183">
        <v>0</v>
      </c>
      <c r="T121" s="184">
        <f>S121*H121</f>
        <v>0</v>
      </c>
      <c r="U121" s="35"/>
      <c r="V121" s="35"/>
      <c r="W121" s="35"/>
      <c r="X121" s="35"/>
      <c r="Y121" s="35"/>
      <c r="Z121" s="35"/>
      <c r="AA121" s="35"/>
      <c r="AB121" s="35"/>
      <c r="AC121" s="35"/>
      <c r="AD121" s="35"/>
      <c r="AE121" s="35"/>
      <c r="AR121" s="185" t="s">
        <v>489</v>
      </c>
      <c r="AT121" s="185" t="s">
        <v>130</v>
      </c>
      <c r="AU121" s="185" t="s">
        <v>79</v>
      </c>
      <c r="AY121" s="18" t="s">
        <v>127</v>
      </c>
      <c r="BE121" s="186">
        <f>IF(N121="základní",J121,0)</f>
        <v>0</v>
      </c>
      <c r="BF121" s="186">
        <f>IF(N121="snížená",J121,0)</f>
        <v>0</v>
      </c>
      <c r="BG121" s="186">
        <f>IF(N121="zákl. přenesená",J121,0)</f>
        <v>0</v>
      </c>
      <c r="BH121" s="186">
        <f>IF(N121="sníž. přenesená",J121,0)</f>
        <v>0</v>
      </c>
      <c r="BI121" s="186">
        <f>IF(N121="nulová",J121,0)</f>
        <v>0</v>
      </c>
      <c r="BJ121" s="18" t="s">
        <v>79</v>
      </c>
      <c r="BK121" s="186">
        <f>ROUND(I121*H121,2)</f>
        <v>0</v>
      </c>
      <c r="BL121" s="18" t="s">
        <v>489</v>
      </c>
      <c r="BM121" s="185" t="s">
        <v>1008</v>
      </c>
    </row>
    <row r="122" spans="1:65" s="2" customFormat="1" ht="29.25">
      <c r="A122" s="35"/>
      <c r="B122" s="36"/>
      <c r="C122" s="37"/>
      <c r="D122" s="187" t="s">
        <v>137</v>
      </c>
      <c r="E122" s="37"/>
      <c r="F122" s="188" t="s">
        <v>628</v>
      </c>
      <c r="G122" s="37"/>
      <c r="H122" s="37"/>
      <c r="I122" s="189"/>
      <c r="J122" s="37"/>
      <c r="K122" s="37"/>
      <c r="L122" s="40"/>
      <c r="M122" s="190"/>
      <c r="N122" s="191"/>
      <c r="O122" s="65"/>
      <c r="P122" s="65"/>
      <c r="Q122" s="65"/>
      <c r="R122" s="65"/>
      <c r="S122" s="65"/>
      <c r="T122" s="66"/>
      <c r="U122" s="35"/>
      <c r="V122" s="35"/>
      <c r="W122" s="35"/>
      <c r="X122" s="35"/>
      <c r="Y122" s="35"/>
      <c r="Z122" s="35"/>
      <c r="AA122" s="35"/>
      <c r="AB122" s="35"/>
      <c r="AC122" s="35"/>
      <c r="AD122" s="35"/>
      <c r="AE122" s="35"/>
      <c r="AT122" s="18" t="s">
        <v>137</v>
      </c>
      <c r="AU122" s="18" t="s">
        <v>79</v>
      </c>
    </row>
    <row r="123" spans="1:65" s="2" customFormat="1" ht="29.25">
      <c r="A123" s="35"/>
      <c r="B123" s="36"/>
      <c r="C123" s="37"/>
      <c r="D123" s="187" t="s">
        <v>139</v>
      </c>
      <c r="E123" s="37"/>
      <c r="F123" s="192" t="s">
        <v>629</v>
      </c>
      <c r="G123" s="37"/>
      <c r="H123" s="37"/>
      <c r="I123" s="189"/>
      <c r="J123" s="37"/>
      <c r="K123" s="37"/>
      <c r="L123" s="40"/>
      <c r="M123" s="190"/>
      <c r="N123" s="191"/>
      <c r="O123" s="65"/>
      <c r="P123" s="65"/>
      <c r="Q123" s="65"/>
      <c r="R123" s="65"/>
      <c r="S123" s="65"/>
      <c r="T123" s="66"/>
      <c r="U123" s="35"/>
      <c r="V123" s="35"/>
      <c r="W123" s="35"/>
      <c r="X123" s="35"/>
      <c r="Y123" s="35"/>
      <c r="Z123" s="35"/>
      <c r="AA123" s="35"/>
      <c r="AB123" s="35"/>
      <c r="AC123" s="35"/>
      <c r="AD123" s="35"/>
      <c r="AE123" s="35"/>
      <c r="AT123" s="18" t="s">
        <v>139</v>
      </c>
      <c r="AU123" s="18" t="s">
        <v>79</v>
      </c>
    </row>
    <row r="124" spans="1:65" s="13" customFormat="1" ht="11.25">
      <c r="B124" s="193"/>
      <c r="C124" s="194"/>
      <c r="D124" s="187" t="s">
        <v>143</v>
      </c>
      <c r="E124" s="195" t="s">
        <v>19</v>
      </c>
      <c r="F124" s="196" t="s">
        <v>1009</v>
      </c>
      <c r="G124" s="194"/>
      <c r="H124" s="197">
        <v>1</v>
      </c>
      <c r="I124" s="198"/>
      <c r="J124" s="194"/>
      <c r="K124" s="194"/>
      <c r="L124" s="199"/>
      <c r="M124" s="200"/>
      <c r="N124" s="201"/>
      <c r="O124" s="201"/>
      <c r="P124" s="201"/>
      <c r="Q124" s="201"/>
      <c r="R124" s="201"/>
      <c r="S124" s="201"/>
      <c r="T124" s="202"/>
      <c r="AT124" s="203" t="s">
        <v>143</v>
      </c>
      <c r="AU124" s="203" t="s">
        <v>79</v>
      </c>
      <c r="AV124" s="13" t="s">
        <v>81</v>
      </c>
      <c r="AW124" s="13" t="s">
        <v>33</v>
      </c>
      <c r="AX124" s="13" t="s">
        <v>79</v>
      </c>
      <c r="AY124" s="203" t="s">
        <v>127</v>
      </c>
    </row>
    <row r="125" spans="1:65" s="2" customFormat="1" ht="16.5" customHeight="1">
      <c r="A125" s="35"/>
      <c r="B125" s="36"/>
      <c r="C125" s="174" t="s">
        <v>219</v>
      </c>
      <c r="D125" s="174" t="s">
        <v>130</v>
      </c>
      <c r="E125" s="175" t="s">
        <v>633</v>
      </c>
      <c r="F125" s="176" t="s">
        <v>634</v>
      </c>
      <c r="G125" s="177" t="s">
        <v>133</v>
      </c>
      <c r="H125" s="178">
        <v>2</v>
      </c>
      <c r="I125" s="179"/>
      <c r="J125" s="180">
        <f>ROUND(I125*H125,2)</f>
        <v>0</v>
      </c>
      <c r="K125" s="176" t="s">
        <v>134</v>
      </c>
      <c r="L125" s="40"/>
      <c r="M125" s="181" t="s">
        <v>19</v>
      </c>
      <c r="N125" s="182" t="s">
        <v>42</v>
      </c>
      <c r="O125" s="65"/>
      <c r="P125" s="183">
        <f>O125*H125</f>
        <v>0</v>
      </c>
      <c r="Q125" s="183">
        <v>0</v>
      </c>
      <c r="R125" s="183">
        <f>Q125*H125</f>
        <v>0</v>
      </c>
      <c r="S125" s="183">
        <v>0</v>
      </c>
      <c r="T125" s="184">
        <f>S125*H125</f>
        <v>0</v>
      </c>
      <c r="U125" s="35"/>
      <c r="V125" s="35"/>
      <c r="W125" s="35"/>
      <c r="X125" s="35"/>
      <c r="Y125" s="35"/>
      <c r="Z125" s="35"/>
      <c r="AA125" s="35"/>
      <c r="AB125" s="35"/>
      <c r="AC125" s="35"/>
      <c r="AD125" s="35"/>
      <c r="AE125" s="35"/>
      <c r="AR125" s="185" t="s">
        <v>489</v>
      </c>
      <c r="AT125" s="185" t="s">
        <v>130</v>
      </c>
      <c r="AU125" s="185" t="s">
        <v>79</v>
      </c>
      <c r="AY125" s="18" t="s">
        <v>127</v>
      </c>
      <c r="BE125" s="186">
        <f>IF(N125="základní",J125,0)</f>
        <v>0</v>
      </c>
      <c r="BF125" s="186">
        <f>IF(N125="snížená",J125,0)</f>
        <v>0</v>
      </c>
      <c r="BG125" s="186">
        <f>IF(N125="zákl. přenesená",J125,0)</f>
        <v>0</v>
      </c>
      <c r="BH125" s="186">
        <f>IF(N125="sníž. přenesená",J125,0)</f>
        <v>0</v>
      </c>
      <c r="BI125" s="186">
        <f>IF(N125="nulová",J125,0)</f>
        <v>0</v>
      </c>
      <c r="BJ125" s="18" t="s">
        <v>79</v>
      </c>
      <c r="BK125" s="186">
        <f>ROUND(I125*H125,2)</f>
        <v>0</v>
      </c>
      <c r="BL125" s="18" t="s">
        <v>489</v>
      </c>
      <c r="BM125" s="185" t="s">
        <v>1010</v>
      </c>
    </row>
    <row r="126" spans="1:65" s="2" customFormat="1" ht="29.25">
      <c r="A126" s="35"/>
      <c r="B126" s="36"/>
      <c r="C126" s="37"/>
      <c r="D126" s="187" t="s">
        <v>137</v>
      </c>
      <c r="E126" s="37"/>
      <c r="F126" s="188" t="s">
        <v>636</v>
      </c>
      <c r="G126" s="37"/>
      <c r="H126" s="37"/>
      <c r="I126" s="189"/>
      <c r="J126" s="37"/>
      <c r="K126" s="37"/>
      <c r="L126" s="40"/>
      <c r="M126" s="190"/>
      <c r="N126" s="191"/>
      <c r="O126" s="65"/>
      <c r="P126" s="65"/>
      <c r="Q126" s="65"/>
      <c r="R126" s="65"/>
      <c r="S126" s="65"/>
      <c r="T126" s="66"/>
      <c r="U126" s="35"/>
      <c r="V126" s="35"/>
      <c r="W126" s="35"/>
      <c r="X126" s="35"/>
      <c r="Y126" s="35"/>
      <c r="Z126" s="35"/>
      <c r="AA126" s="35"/>
      <c r="AB126" s="35"/>
      <c r="AC126" s="35"/>
      <c r="AD126" s="35"/>
      <c r="AE126" s="35"/>
      <c r="AT126" s="18" t="s">
        <v>137</v>
      </c>
      <c r="AU126" s="18" t="s">
        <v>79</v>
      </c>
    </row>
    <row r="127" spans="1:65" s="2" customFormat="1" ht="29.25">
      <c r="A127" s="35"/>
      <c r="B127" s="36"/>
      <c r="C127" s="37"/>
      <c r="D127" s="187" t="s">
        <v>139</v>
      </c>
      <c r="E127" s="37"/>
      <c r="F127" s="192" t="s">
        <v>629</v>
      </c>
      <c r="G127" s="37"/>
      <c r="H127" s="37"/>
      <c r="I127" s="189"/>
      <c r="J127" s="37"/>
      <c r="K127" s="37"/>
      <c r="L127" s="40"/>
      <c r="M127" s="190"/>
      <c r="N127" s="191"/>
      <c r="O127" s="65"/>
      <c r="P127" s="65"/>
      <c r="Q127" s="65"/>
      <c r="R127" s="65"/>
      <c r="S127" s="65"/>
      <c r="T127" s="66"/>
      <c r="U127" s="35"/>
      <c r="V127" s="35"/>
      <c r="W127" s="35"/>
      <c r="X127" s="35"/>
      <c r="Y127" s="35"/>
      <c r="Z127" s="35"/>
      <c r="AA127" s="35"/>
      <c r="AB127" s="35"/>
      <c r="AC127" s="35"/>
      <c r="AD127" s="35"/>
      <c r="AE127" s="35"/>
      <c r="AT127" s="18" t="s">
        <v>139</v>
      </c>
      <c r="AU127" s="18" t="s">
        <v>79</v>
      </c>
    </row>
    <row r="128" spans="1:65" s="13" customFormat="1" ht="11.25">
      <c r="B128" s="193"/>
      <c r="C128" s="194"/>
      <c r="D128" s="187" t="s">
        <v>143</v>
      </c>
      <c r="E128" s="195" t="s">
        <v>19</v>
      </c>
      <c r="F128" s="196" t="s">
        <v>1011</v>
      </c>
      <c r="G128" s="194"/>
      <c r="H128" s="197">
        <v>1</v>
      </c>
      <c r="I128" s="198"/>
      <c r="J128" s="194"/>
      <c r="K128" s="194"/>
      <c r="L128" s="199"/>
      <c r="M128" s="200"/>
      <c r="N128" s="201"/>
      <c r="O128" s="201"/>
      <c r="P128" s="201"/>
      <c r="Q128" s="201"/>
      <c r="R128" s="201"/>
      <c r="S128" s="201"/>
      <c r="T128" s="202"/>
      <c r="AT128" s="203" t="s">
        <v>143</v>
      </c>
      <c r="AU128" s="203" t="s">
        <v>79</v>
      </c>
      <c r="AV128" s="13" t="s">
        <v>81</v>
      </c>
      <c r="AW128" s="13" t="s">
        <v>33</v>
      </c>
      <c r="AX128" s="13" t="s">
        <v>71</v>
      </c>
      <c r="AY128" s="203" t="s">
        <v>127</v>
      </c>
    </row>
    <row r="129" spans="1:51" s="13" customFormat="1" ht="11.25">
      <c r="B129" s="193"/>
      <c r="C129" s="194"/>
      <c r="D129" s="187" t="s">
        <v>143</v>
      </c>
      <c r="E129" s="195" t="s">
        <v>19</v>
      </c>
      <c r="F129" s="196" t="s">
        <v>1012</v>
      </c>
      <c r="G129" s="194"/>
      <c r="H129" s="197">
        <v>1</v>
      </c>
      <c r="I129" s="198"/>
      <c r="J129" s="194"/>
      <c r="K129" s="194"/>
      <c r="L129" s="199"/>
      <c r="M129" s="200"/>
      <c r="N129" s="201"/>
      <c r="O129" s="201"/>
      <c r="P129" s="201"/>
      <c r="Q129" s="201"/>
      <c r="R129" s="201"/>
      <c r="S129" s="201"/>
      <c r="T129" s="202"/>
      <c r="AT129" s="203" t="s">
        <v>143</v>
      </c>
      <c r="AU129" s="203" t="s">
        <v>79</v>
      </c>
      <c r="AV129" s="13" t="s">
        <v>81</v>
      </c>
      <c r="AW129" s="13" t="s">
        <v>33</v>
      </c>
      <c r="AX129" s="13" t="s">
        <v>71</v>
      </c>
      <c r="AY129" s="203" t="s">
        <v>127</v>
      </c>
    </row>
    <row r="130" spans="1:51" s="15" customFormat="1" ht="11.25">
      <c r="B130" s="214"/>
      <c r="C130" s="215"/>
      <c r="D130" s="187" t="s">
        <v>143</v>
      </c>
      <c r="E130" s="216" t="s">
        <v>19</v>
      </c>
      <c r="F130" s="217" t="s">
        <v>160</v>
      </c>
      <c r="G130" s="215"/>
      <c r="H130" s="218">
        <v>2</v>
      </c>
      <c r="I130" s="219"/>
      <c r="J130" s="215"/>
      <c r="K130" s="215"/>
      <c r="L130" s="220"/>
      <c r="M130" s="239"/>
      <c r="N130" s="240"/>
      <c r="O130" s="240"/>
      <c r="P130" s="240"/>
      <c r="Q130" s="240"/>
      <c r="R130" s="240"/>
      <c r="S130" s="240"/>
      <c r="T130" s="241"/>
      <c r="AT130" s="224" t="s">
        <v>143</v>
      </c>
      <c r="AU130" s="224" t="s">
        <v>79</v>
      </c>
      <c r="AV130" s="15" t="s">
        <v>135</v>
      </c>
      <c r="AW130" s="15" t="s">
        <v>33</v>
      </c>
      <c r="AX130" s="15" t="s">
        <v>79</v>
      </c>
      <c r="AY130" s="224" t="s">
        <v>127</v>
      </c>
    </row>
    <row r="131" spans="1:51" s="2" customFormat="1" ht="6.95" customHeight="1">
      <c r="A131" s="35"/>
      <c r="B131" s="48"/>
      <c r="C131" s="49"/>
      <c r="D131" s="49"/>
      <c r="E131" s="49"/>
      <c r="F131" s="49"/>
      <c r="G131" s="49"/>
      <c r="H131" s="49"/>
      <c r="I131" s="49"/>
      <c r="J131" s="49"/>
      <c r="K131" s="49"/>
      <c r="L131" s="40"/>
      <c r="M131" s="35"/>
      <c r="O131" s="35"/>
      <c r="P131" s="35"/>
      <c r="Q131" s="35"/>
      <c r="R131" s="35"/>
      <c r="S131" s="35"/>
      <c r="T131" s="35"/>
      <c r="U131" s="35"/>
      <c r="V131" s="35"/>
      <c r="W131" s="35"/>
      <c r="X131" s="35"/>
      <c r="Y131" s="35"/>
      <c r="Z131" s="35"/>
      <c r="AA131" s="35"/>
      <c r="AB131" s="35"/>
      <c r="AC131" s="35"/>
      <c r="AD131" s="35"/>
      <c r="AE131" s="35"/>
    </row>
  </sheetData>
  <sheetProtection algorithmName="SHA-512" hashValue="mc+rPMwDT3JTcY1PuagRXtTekkcdqhLwFNcnBQf4D9Pt2TG+YQ6TFBM8Azh/CXsFk+XJQALosiS2HzeVDhSWuQ==" saltValue="amdHELqXeCq8W2mO7J9pKQXLXr4I+7eLOb+yl53AWTLC1wMHGGPkJ8IZM1rJ9UXEGag5jdxJ+OmL7et0Xkj8Lw==" spinCount="100000" sheet="1" objects="1" scenarios="1" formatColumns="0" formatRows="0" autoFilter="0"/>
  <autoFilter ref="C81:K13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8"/>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87</v>
      </c>
    </row>
    <row r="3" spans="1:46" s="1" customFormat="1" ht="6.95" customHeight="1">
      <c r="B3" s="102"/>
      <c r="C3" s="103"/>
      <c r="D3" s="103"/>
      <c r="E3" s="103"/>
      <c r="F3" s="103"/>
      <c r="G3" s="103"/>
      <c r="H3" s="103"/>
      <c r="I3" s="103"/>
      <c r="J3" s="103"/>
      <c r="K3" s="103"/>
      <c r="L3" s="21"/>
      <c r="AT3" s="18" t="s">
        <v>81</v>
      </c>
    </row>
    <row r="4" spans="1:46" s="1" customFormat="1" ht="24.95" customHeight="1">
      <c r="B4" s="21"/>
      <c r="D4" s="104" t="s">
        <v>100</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Oprava trati v úseku Rovensko pod Troskami  - Turnov</v>
      </c>
      <c r="F7" s="367"/>
      <c r="G7" s="367"/>
      <c r="H7" s="367"/>
      <c r="L7" s="21"/>
    </row>
    <row r="8" spans="1:46" s="2" customFormat="1" ht="12" customHeight="1">
      <c r="A8" s="35"/>
      <c r="B8" s="40"/>
      <c r="C8" s="35"/>
      <c r="D8" s="106" t="s">
        <v>101</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1013</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16. 2. 2021</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103</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tr">
        <f>IF('Rekapitulace stavby'!AN16="","",'Rekapitulace stavby'!AN16)</f>
        <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tr">
        <f>IF('Rekapitulace stavby'!E17="","",'Rekapitulace stavby'!E17)</f>
        <v xml:space="preserve"> </v>
      </c>
      <c r="F21" s="35"/>
      <c r="G21" s="35"/>
      <c r="H21" s="35"/>
      <c r="I21" s="106" t="s">
        <v>28</v>
      </c>
      <c r="J21" s="108" t="str">
        <f>IF('Rekapitulace stavby'!AN17="","",'Rekapitulace stavby'!AN17)</f>
        <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tr">
        <f>IF('Rekapitulace stavby'!AN19="","",'Rekapitulace stavby'!AN19)</f>
        <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tr">
        <f>IF('Rekapitulace stavby'!E20="","",'Rekapitulace stavby'!E20)</f>
        <v xml:space="preserve"> </v>
      </c>
      <c r="F24" s="35"/>
      <c r="G24" s="35"/>
      <c r="H24" s="35"/>
      <c r="I24" s="106" t="s">
        <v>28</v>
      </c>
      <c r="J24" s="108" t="str">
        <f>IF('Rekapitulace stavby'!AN20="","",'Rekapitulace stavby'!AN20)</f>
        <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35</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37</v>
      </c>
      <c r="E30" s="35"/>
      <c r="F30" s="35"/>
      <c r="G30" s="35"/>
      <c r="H30" s="35"/>
      <c r="I30" s="35"/>
      <c r="J30" s="115">
        <f>ROUND(J82,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39</v>
      </c>
      <c r="G32" s="35"/>
      <c r="H32" s="35"/>
      <c r="I32" s="116" t="s">
        <v>38</v>
      </c>
      <c r="J32" s="116" t="s">
        <v>40</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41</v>
      </c>
      <c r="E33" s="106" t="s">
        <v>42</v>
      </c>
      <c r="F33" s="118">
        <f>ROUND((SUM(BE82:BE217)),  2)</f>
        <v>0</v>
      </c>
      <c r="G33" s="35"/>
      <c r="H33" s="35"/>
      <c r="I33" s="119">
        <v>0.21</v>
      </c>
      <c r="J33" s="118">
        <f>ROUND(((SUM(BE82:BE217))*I33),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43</v>
      </c>
      <c r="F34" s="118">
        <f>ROUND((SUM(BF82:BF217)),  2)</f>
        <v>0</v>
      </c>
      <c r="G34" s="35"/>
      <c r="H34" s="35"/>
      <c r="I34" s="119">
        <v>0.15</v>
      </c>
      <c r="J34" s="118">
        <f>ROUND(((SUM(BF82:BF217))*I34),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44</v>
      </c>
      <c r="F35" s="118">
        <f>ROUND((SUM(BG82:BG217)),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45</v>
      </c>
      <c r="F36" s="118">
        <f>ROUND((SUM(BH82:BH217)),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46</v>
      </c>
      <c r="F37" s="118">
        <f>ROUND((SUM(BI82:BI217)),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47</v>
      </c>
      <c r="E39" s="122"/>
      <c r="F39" s="122"/>
      <c r="G39" s="123" t="s">
        <v>48</v>
      </c>
      <c r="H39" s="124" t="s">
        <v>49</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Oprava trati v úseku Rovensko pod Troskami  - Turnov</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101</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SO 02 - Železniční spodek</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trať Hradec Králové - Turnov</v>
      </c>
      <c r="G52" s="37"/>
      <c r="H52" s="37"/>
      <c r="I52" s="30" t="s">
        <v>23</v>
      </c>
      <c r="J52" s="60" t="str">
        <f>IF(J12="","",J12)</f>
        <v>16. 2. 2021</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SŽDC s.o., OŘ Hradec Králové, ST Liberec</v>
      </c>
      <c r="G54" s="37"/>
      <c r="H54" s="37"/>
      <c r="I54" s="30" t="s">
        <v>31</v>
      </c>
      <c r="J54" s="33" t="str">
        <f>E21</f>
        <v xml:space="preserve"> </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 xml:space="preserve"> </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69</v>
      </c>
      <c r="D59" s="37"/>
      <c r="E59" s="37"/>
      <c r="F59" s="37"/>
      <c r="G59" s="37"/>
      <c r="H59" s="37"/>
      <c r="I59" s="37"/>
      <c r="J59" s="78">
        <f>J82</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J83</f>
        <v>0</v>
      </c>
      <c r="K60" s="136"/>
      <c r="L60" s="140"/>
    </row>
    <row r="61" spans="1:47" s="10" customFormat="1" ht="19.899999999999999" customHeight="1">
      <c r="B61" s="141"/>
      <c r="C61" s="142"/>
      <c r="D61" s="143" t="s">
        <v>109</v>
      </c>
      <c r="E61" s="144"/>
      <c r="F61" s="144"/>
      <c r="G61" s="144"/>
      <c r="H61" s="144"/>
      <c r="I61" s="144"/>
      <c r="J61" s="145">
        <f>J84</f>
        <v>0</v>
      </c>
      <c r="K61" s="142"/>
      <c r="L61" s="146"/>
    </row>
    <row r="62" spans="1:47" s="9" customFormat="1" ht="24.95" customHeight="1">
      <c r="B62" s="135"/>
      <c r="C62" s="136"/>
      <c r="D62" s="137" t="s">
        <v>110</v>
      </c>
      <c r="E62" s="138"/>
      <c r="F62" s="138"/>
      <c r="G62" s="138"/>
      <c r="H62" s="138"/>
      <c r="I62" s="138"/>
      <c r="J62" s="139">
        <f>J183</f>
        <v>0</v>
      </c>
      <c r="K62" s="136"/>
      <c r="L62" s="140"/>
    </row>
    <row r="63" spans="1:47" s="2" customFormat="1" ht="21.75" customHeight="1">
      <c r="A63" s="35"/>
      <c r="B63" s="36"/>
      <c r="C63" s="37"/>
      <c r="D63" s="37"/>
      <c r="E63" s="37"/>
      <c r="F63" s="37"/>
      <c r="G63" s="37"/>
      <c r="H63" s="37"/>
      <c r="I63" s="37"/>
      <c r="J63" s="37"/>
      <c r="K63" s="37"/>
      <c r="L63" s="107"/>
      <c r="S63" s="35"/>
      <c r="T63" s="35"/>
      <c r="U63" s="35"/>
      <c r="V63" s="35"/>
      <c r="W63" s="35"/>
      <c r="X63" s="35"/>
      <c r="Y63" s="35"/>
      <c r="Z63" s="35"/>
      <c r="AA63" s="35"/>
      <c r="AB63" s="35"/>
      <c r="AC63" s="35"/>
      <c r="AD63" s="35"/>
      <c r="AE63" s="35"/>
    </row>
    <row r="64" spans="1:47" s="2" customFormat="1" ht="6.95" customHeight="1">
      <c r="A64" s="35"/>
      <c r="B64" s="48"/>
      <c r="C64" s="49"/>
      <c r="D64" s="49"/>
      <c r="E64" s="49"/>
      <c r="F64" s="49"/>
      <c r="G64" s="49"/>
      <c r="H64" s="49"/>
      <c r="I64" s="49"/>
      <c r="J64" s="49"/>
      <c r="K64" s="49"/>
      <c r="L64" s="107"/>
      <c r="S64" s="35"/>
      <c r="T64" s="35"/>
      <c r="U64" s="35"/>
      <c r="V64" s="35"/>
      <c r="W64" s="35"/>
      <c r="X64" s="35"/>
      <c r="Y64" s="35"/>
      <c r="Z64" s="35"/>
      <c r="AA64" s="35"/>
      <c r="AB64" s="35"/>
      <c r="AC64" s="35"/>
      <c r="AD64" s="35"/>
      <c r="AE64" s="35"/>
    </row>
    <row r="68" spans="1:31" s="2" customFormat="1" ht="6.95" customHeight="1">
      <c r="A68" s="35"/>
      <c r="B68" s="50"/>
      <c r="C68" s="51"/>
      <c r="D68" s="51"/>
      <c r="E68" s="51"/>
      <c r="F68" s="51"/>
      <c r="G68" s="51"/>
      <c r="H68" s="51"/>
      <c r="I68" s="51"/>
      <c r="J68" s="51"/>
      <c r="K68" s="51"/>
      <c r="L68" s="107"/>
      <c r="S68" s="35"/>
      <c r="T68" s="35"/>
      <c r="U68" s="35"/>
      <c r="V68" s="35"/>
      <c r="W68" s="35"/>
      <c r="X68" s="35"/>
      <c r="Y68" s="35"/>
      <c r="Z68" s="35"/>
      <c r="AA68" s="35"/>
      <c r="AB68" s="35"/>
      <c r="AC68" s="35"/>
      <c r="AD68" s="35"/>
      <c r="AE68" s="35"/>
    </row>
    <row r="69" spans="1:31" s="2" customFormat="1" ht="24.95" customHeight="1">
      <c r="A69" s="35"/>
      <c r="B69" s="36"/>
      <c r="C69" s="24" t="s">
        <v>112</v>
      </c>
      <c r="D69" s="37"/>
      <c r="E69" s="37"/>
      <c r="F69" s="37"/>
      <c r="G69" s="37"/>
      <c r="H69" s="37"/>
      <c r="I69" s="37"/>
      <c r="J69" s="37"/>
      <c r="K69" s="37"/>
      <c r="L69" s="107"/>
      <c r="S69" s="35"/>
      <c r="T69" s="35"/>
      <c r="U69" s="35"/>
      <c r="V69" s="35"/>
      <c r="W69" s="35"/>
      <c r="X69" s="35"/>
      <c r="Y69" s="35"/>
      <c r="Z69" s="35"/>
      <c r="AA69" s="35"/>
      <c r="AB69" s="35"/>
      <c r="AC69" s="35"/>
      <c r="AD69" s="35"/>
      <c r="AE69" s="35"/>
    </row>
    <row r="70" spans="1:31" s="2" customFormat="1" ht="6.95" customHeight="1">
      <c r="A70" s="35"/>
      <c r="B70" s="36"/>
      <c r="C70" s="37"/>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12" customHeight="1">
      <c r="A71" s="35"/>
      <c r="B71" s="36"/>
      <c r="C71" s="30" t="s">
        <v>16</v>
      </c>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16.5" customHeight="1">
      <c r="A72" s="35"/>
      <c r="B72" s="36"/>
      <c r="C72" s="37"/>
      <c r="D72" s="37"/>
      <c r="E72" s="373" t="str">
        <f>E7</f>
        <v>Oprava trati v úseku Rovensko pod Troskami  - Turnov</v>
      </c>
      <c r="F72" s="374"/>
      <c r="G72" s="374"/>
      <c r="H72" s="374"/>
      <c r="I72" s="37"/>
      <c r="J72" s="37"/>
      <c r="K72" s="37"/>
      <c r="L72" s="107"/>
      <c r="S72" s="35"/>
      <c r="T72" s="35"/>
      <c r="U72" s="35"/>
      <c r="V72" s="35"/>
      <c r="W72" s="35"/>
      <c r="X72" s="35"/>
      <c r="Y72" s="35"/>
      <c r="Z72" s="35"/>
      <c r="AA72" s="35"/>
      <c r="AB72" s="35"/>
      <c r="AC72" s="35"/>
      <c r="AD72" s="35"/>
      <c r="AE72" s="35"/>
    </row>
    <row r="73" spans="1:31" s="2" customFormat="1" ht="12" customHeight="1">
      <c r="A73" s="35"/>
      <c r="B73" s="36"/>
      <c r="C73" s="30" t="s">
        <v>101</v>
      </c>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16.5" customHeight="1">
      <c r="A74" s="35"/>
      <c r="B74" s="36"/>
      <c r="C74" s="37"/>
      <c r="D74" s="37"/>
      <c r="E74" s="326" t="str">
        <f>E9</f>
        <v>SO 02 - Železniční spodek</v>
      </c>
      <c r="F74" s="375"/>
      <c r="G74" s="375"/>
      <c r="H74" s="375"/>
      <c r="I74" s="37"/>
      <c r="J74" s="37"/>
      <c r="K74" s="37"/>
      <c r="L74" s="107"/>
      <c r="S74" s="35"/>
      <c r="T74" s="35"/>
      <c r="U74" s="35"/>
      <c r="V74" s="35"/>
      <c r="W74" s="35"/>
      <c r="X74" s="35"/>
      <c r="Y74" s="35"/>
      <c r="Z74" s="35"/>
      <c r="AA74" s="35"/>
      <c r="AB74" s="35"/>
      <c r="AC74" s="35"/>
      <c r="AD74" s="35"/>
      <c r="AE74" s="35"/>
    </row>
    <row r="75" spans="1:31" s="2" customFormat="1" ht="6.95" customHeight="1">
      <c r="A75" s="35"/>
      <c r="B75" s="36"/>
      <c r="C75" s="37"/>
      <c r="D75" s="37"/>
      <c r="E75" s="37"/>
      <c r="F75" s="37"/>
      <c r="G75" s="37"/>
      <c r="H75" s="37"/>
      <c r="I75" s="37"/>
      <c r="J75" s="37"/>
      <c r="K75" s="37"/>
      <c r="L75" s="107"/>
      <c r="S75" s="35"/>
      <c r="T75" s="35"/>
      <c r="U75" s="35"/>
      <c r="V75" s="35"/>
      <c r="W75" s="35"/>
      <c r="X75" s="35"/>
      <c r="Y75" s="35"/>
      <c r="Z75" s="35"/>
      <c r="AA75" s="35"/>
      <c r="AB75" s="35"/>
      <c r="AC75" s="35"/>
      <c r="AD75" s="35"/>
      <c r="AE75" s="35"/>
    </row>
    <row r="76" spans="1:31" s="2" customFormat="1" ht="12" customHeight="1">
      <c r="A76" s="35"/>
      <c r="B76" s="36"/>
      <c r="C76" s="30" t="s">
        <v>21</v>
      </c>
      <c r="D76" s="37"/>
      <c r="E76" s="37"/>
      <c r="F76" s="28" t="str">
        <f>F12</f>
        <v>trať Hradec Králové - Turnov</v>
      </c>
      <c r="G76" s="37"/>
      <c r="H76" s="37"/>
      <c r="I76" s="30" t="s">
        <v>23</v>
      </c>
      <c r="J76" s="60" t="str">
        <f>IF(J12="","",J12)</f>
        <v>16. 2. 2021</v>
      </c>
      <c r="K76" s="37"/>
      <c r="L76" s="107"/>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15.2" customHeight="1">
      <c r="A78" s="35"/>
      <c r="B78" s="36"/>
      <c r="C78" s="30" t="s">
        <v>25</v>
      </c>
      <c r="D78" s="37"/>
      <c r="E78" s="37"/>
      <c r="F78" s="28" t="str">
        <f>E15</f>
        <v>SŽDC s.o., OŘ Hradec Králové, ST Liberec</v>
      </c>
      <c r="G78" s="37"/>
      <c r="H78" s="37"/>
      <c r="I78" s="30" t="s">
        <v>31</v>
      </c>
      <c r="J78" s="33" t="str">
        <f>E21</f>
        <v xml:space="preserve"> </v>
      </c>
      <c r="K78" s="37"/>
      <c r="L78" s="107"/>
      <c r="S78" s="35"/>
      <c r="T78" s="35"/>
      <c r="U78" s="35"/>
      <c r="V78" s="35"/>
      <c r="W78" s="35"/>
      <c r="X78" s="35"/>
      <c r="Y78" s="35"/>
      <c r="Z78" s="35"/>
      <c r="AA78" s="35"/>
      <c r="AB78" s="35"/>
      <c r="AC78" s="35"/>
      <c r="AD78" s="35"/>
      <c r="AE78" s="35"/>
    </row>
    <row r="79" spans="1:31" s="2" customFormat="1" ht="15.2" customHeight="1">
      <c r="A79" s="35"/>
      <c r="B79" s="36"/>
      <c r="C79" s="30" t="s">
        <v>29</v>
      </c>
      <c r="D79" s="37"/>
      <c r="E79" s="37"/>
      <c r="F79" s="28" t="str">
        <f>IF(E18="","",E18)</f>
        <v>Vyplň údaj</v>
      </c>
      <c r="G79" s="37"/>
      <c r="H79" s="37"/>
      <c r="I79" s="30" t="s">
        <v>34</v>
      </c>
      <c r="J79" s="33" t="str">
        <f>E24</f>
        <v xml:space="preserve"> </v>
      </c>
      <c r="K79" s="37"/>
      <c r="L79" s="107"/>
      <c r="S79" s="35"/>
      <c r="T79" s="35"/>
      <c r="U79" s="35"/>
      <c r="V79" s="35"/>
      <c r="W79" s="35"/>
      <c r="X79" s="35"/>
      <c r="Y79" s="35"/>
      <c r="Z79" s="35"/>
      <c r="AA79" s="35"/>
      <c r="AB79" s="35"/>
      <c r="AC79" s="35"/>
      <c r="AD79" s="35"/>
      <c r="AE79" s="35"/>
    </row>
    <row r="80" spans="1:31" s="2" customFormat="1" ht="10.35" customHeight="1">
      <c r="A80" s="35"/>
      <c r="B80" s="36"/>
      <c r="C80" s="37"/>
      <c r="D80" s="37"/>
      <c r="E80" s="37"/>
      <c r="F80" s="37"/>
      <c r="G80" s="37"/>
      <c r="H80" s="37"/>
      <c r="I80" s="37"/>
      <c r="J80" s="37"/>
      <c r="K80" s="37"/>
      <c r="L80" s="107"/>
      <c r="S80" s="35"/>
      <c r="T80" s="35"/>
      <c r="U80" s="35"/>
      <c r="V80" s="35"/>
      <c r="W80" s="35"/>
      <c r="X80" s="35"/>
      <c r="Y80" s="35"/>
      <c r="Z80" s="35"/>
      <c r="AA80" s="35"/>
      <c r="AB80" s="35"/>
      <c r="AC80" s="35"/>
      <c r="AD80" s="35"/>
      <c r="AE80" s="35"/>
    </row>
    <row r="81" spans="1:65" s="11" customFormat="1" ht="29.25" customHeight="1">
      <c r="A81" s="147"/>
      <c r="B81" s="148"/>
      <c r="C81" s="149" t="s">
        <v>113</v>
      </c>
      <c r="D81" s="150" t="s">
        <v>56</v>
      </c>
      <c r="E81" s="150" t="s">
        <v>52</v>
      </c>
      <c r="F81" s="150" t="s">
        <v>53</v>
      </c>
      <c r="G81" s="150" t="s">
        <v>114</v>
      </c>
      <c r="H81" s="150" t="s">
        <v>115</v>
      </c>
      <c r="I81" s="150" t="s">
        <v>116</v>
      </c>
      <c r="J81" s="150" t="s">
        <v>106</v>
      </c>
      <c r="K81" s="151" t="s">
        <v>117</v>
      </c>
      <c r="L81" s="152"/>
      <c r="M81" s="69" t="s">
        <v>19</v>
      </c>
      <c r="N81" s="70" t="s">
        <v>41</v>
      </c>
      <c r="O81" s="70" t="s">
        <v>118</v>
      </c>
      <c r="P81" s="70" t="s">
        <v>119</v>
      </c>
      <c r="Q81" s="70" t="s">
        <v>120</v>
      </c>
      <c r="R81" s="70" t="s">
        <v>121</v>
      </c>
      <c r="S81" s="70" t="s">
        <v>122</v>
      </c>
      <c r="T81" s="71" t="s">
        <v>123</v>
      </c>
      <c r="U81" s="147"/>
      <c r="V81" s="147"/>
      <c r="W81" s="147"/>
      <c r="X81" s="147"/>
      <c r="Y81" s="147"/>
      <c r="Z81" s="147"/>
      <c r="AA81" s="147"/>
      <c r="AB81" s="147"/>
      <c r="AC81" s="147"/>
      <c r="AD81" s="147"/>
      <c r="AE81" s="147"/>
    </row>
    <row r="82" spans="1:65" s="2" customFormat="1" ht="22.9" customHeight="1">
      <c r="A82" s="35"/>
      <c r="B82" s="36"/>
      <c r="C82" s="76" t="s">
        <v>124</v>
      </c>
      <c r="D82" s="37"/>
      <c r="E82" s="37"/>
      <c r="F82" s="37"/>
      <c r="G82" s="37"/>
      <c r="H82" s="37"/>
      <c r="I82" s="37"/>
      <c r="J82" s="153">
        <f>BK82</f>
        <v>0</v>
      </c>
      <c r="K82" s="37"/>
      <c r="L82" s="40"/>
      <c r="M82" s="72"/>
      <c r="N82" s="154"/>
      <c r="O82" s="73"/>
      <c r="P82" s="155">
        <f>P83+P183</f>
        <v>0</v>
      </c>
      <c r="Q82" s="73"/>
      <c r="R82" s="155">
        <f>R83+R183</f>
        <v>2209.546656</v>
      </c>
      <c r="S82" s="73"/>
      <c r="T82" s="156">
        <f>T83+T183</f>
        <v>0</v>
      </c>
      <c r="U82" s="35"/>
      <c r="V82" s="35"/>
      <c r="W82" s="35"/>
      <c r="X82" s="35"/>
      <c r="Y82" s="35"/>
      <c r="Z82" s="35"/>
      <c r="AA82" s="35"/>
      <c r="AB82" s="35"/>
      <c r="AC82" s="35"/>
      <c r="AD82" s="35"/>
      <c r="AE82" s="35"/>
      <c r="AT82" s="18" t="s">
        <v>70</v>
      </c>
      <c r="AU82" s="18" t="s">
        <v>107</v>
      </c>
      <c r="BK82" s="157">
        <f>BK83+BK183</f>
        <v>0</v>
      </c>
    </row>
    <row r="83" spans="1:65" s="12" customFormat="1" ht="25.9" customHeight="1">
      <c r="B83" s="158"/>
      <c r="C83" s="159"/>
      <c r="D83" s="160" t="s">
        <v>70</v>
      </c>
      <c r="E83" s="161" t="s">
        <v>125</v>
      </c>
      <c r="F83" s="161" t="s">
        <v>126</v>
      </c>
      <c r="G83" s="159"/>
      <c r="H83" s="159"/>
      <c r="I83" s="162"/>
      <c r="J83" s="163">
        <f>BK83</f>
        <v>0</v>
      </c>
      <c r="K83" s="159"/>
      <c r="L83" s="164"/>
      <c r="M83" s="165"/>
      <c r="N83" s="166"/>
      <c r="O83" s="166"/>
      <c r="P83" s="167">
        <f>P84</f>
        <v>0</v>
      </c>
      <c r="Q83" s="166"/>
      <c r="R83" s="167">
        <f>R84</f>
        <v>2209.546656</v>
      </c>
      <c r="S83" s="166"/>
      <c r="T83" s="168">
        <f>T84</f>
        <v>0</v>
      </c>
      <c r="AR83" s="169" t="s">
        <v>79</v>
      </c>
      <c r="AT83" s="170" t="s">
        <v>70</v>
      </c>
      <c r="AU83" s="170" t="s">
        <v>71</v>
      </c>
      <c r="AY83" s="169" t="s">
        <v>127</v>
      </c>
      <c r="BK83" s="171">
        <f>BK84</f>
        <v>0</v>
      </c>
    </row>
    <row r="84" spans="1:65" s="12" customFormat="1" ht="22.9" customHeight="1">
      <c r="B84" s="158"/>
      <c r="C84" s="159"/>
      <c r="D84" s="160" t="s">
        <v>70</v>
      </c>
      <c r="E84" s="172" t="s">
        <v>128</v>
      </c>
      <c r="F84" s="172" t="s">
        <v>129</v>
      </c>
      <c r="G84" s="159"/>
      <c r="H84" s="159"/>
      <c r="I84" s="162"/>
      <c r="J84" s="173">
        <f>BK84</f>
        <v>0</v>
      </c>
      <c r="K84" s="159"/>
      <c r="L84" s="164"/>
      <c r="M84" s="165"/>
      <c r="N84" s="166"/>
      <c r="O84" s="166"/>
      <c r="P84" s="167">
        <f>SUM(P85:P182)</f>
        <v>0</v>
      </c>
      <c r="Q84" s="166"/>
      <c r="R84" s="167">
        <f>SUM(R85:R182)</f>
        <v>2209.546656</v>
      </c>
      <c r="S84" s="166"/>
      <c r="T84" s="168">
        <f>SUM(T85:T182)</f>
        <v>0</v>
      </c>
      <c r="AR84" s="169" t="s">
        <v>79</v>
      </c>
      <c r="AT84" s="170" t="s">
        <v>70</v>
      </c>
      <c r="AU84" s="170" t="s">
        <v>79</v>
      </c>
      <c r="AY84" s="169" t="s">
        <v>127</v>
      </c>
      <c r="BK84" s="171">
        <f>SUM(BK85:BK182)</f>
        <v>0</v>
      </c>
    </row>
    <row r="85" spans="1:65" s="2" customFormat="1" ht="16.5" customHeight="1">
      <c r="A85" s="35"/>
      <c r="B85" s="36"/>
      <c r="C85" s="174" t="s">
        <v>79</v>
      </c>
      <c r="D85" s="174" t="s">
        <v>130</v>
      </c>
      <c r="E85" s="175" t="s">
        <v>1014</v>
      </c>
      <c r="F85" s="176" t="s">
        <v>1015</v>
      </c>
      <c r="G85" s="177" t="s">
        <v>236</v>
      </c>
      <c r="H85" s="178">
        <v>600</v>
      </c>
      <c r="I85" s="179"/>
      <c r="J85" s="180">
        <f>ROUND(I85*H85,2)</f>
        <v>0</v>
      </c>
      <c r="K85" s="176" t="s">
        <v>134</v>
      </c>
      <c r="L85" s="40"/>
      <c r="M85" s="181" t="s">
        <v>19</v>
      </c>
      <c r="N85" s="182" t="s">
        <v>42</v>
      </c>
      <c r="O85" s="65"/>
      <c r="P85" s="183">
        <f>O85*H85</f>
        <v>0</v>
      </c>
      <c r="Q85" s="183">
        <v>0</v>
      </c>
      <c r="R85" s="183">
        <f>Q85*H85</f>
        <v>0</v>
      </c>
      <c r="S85" s="183">
        <v>0</v>
      </c>
      <c r="T85" s="184">
        <f>S85*H85</f>
        <v>0</v>
      </c>
      <c r="U85" s="35"/>
      <c r="V85" s="35"/>
      <c r="W85" s="35"/>
      <c r="X85" s="35"/>
      <c r="Y85" s="35"/>
      <c r="Z85" s="35"/>
      <c r="AA85" s="35"/>
      <c r="AB85" s="35"/>
      <c r="AC85" s="35"/>
      <c r="AD85" s="35"/>
      <c r="AE85" s="35"/>
      <c r="AR85" s="185" t="s">
        <v>135</v>
      </c>
      <c r="AT85" s="185" t="s">
        <v>130</v>
      </c>
      <c r="AU85" s="185" t="s">
        <v>81</v>
      </c>
      <c r="AY85" s="18" t="s">
        <v>127</v>
      </c>
      <c r="BE85" s="186">
        <f>IF(N85="základní",J85,0)</f>
        <v>0</v>
      </c>
      <c r="BF85" s="186">
        <f>IF(N85="snížená",J85,0)</f>
        <v>0</v>
      </c>
      <c r="BG85" s="186">
        <f>IF(N85="zákl. přenesená",J85,0)</f>
        <v>0</v>
      </c>
      <c r="BH85" s="186">
        <f>IF(N85="sníž. přenesená",J85,0)</f>
        <v>0</v>
      </c>
      <c r="BI85" s="186">
        <f>IF(N85="nulová",J85,0)</f>
        <v>0</v>
      </c>
      <c r="BJ85" s="18" t="s">
        <v>79</v>
      </c>
      <c r="BK85" s="186">
        <f>ROUND(I85*H85,2)</f>
        <v>0</v>
      </c>
      <c r="BL85" s="18" t="s">
        <v>135</v>
      </c>
      <c r="BM85" s="185" t="s">
        <v>1016</v>
      </c>
    </row>
    <row r="86" spans="1:65" s="2" customFormat="1" ht="29.25">
      <c r="A86" s="35"/>
      <c r="B86" s="36"/>
      <c r="C86" s="37"/>
      <c r="D86" s="187" t="s">
        <v>137</v>
      </c>
      <c r="E86" s="37"/>
      <c r="F86" s="188" t="s">
        <v>1017</v>
      </c>
      <c r="G86" s="37"/>
      <c r="H86" s="37"/>
      <c r="I86" s="189"/>
      <c r="J86" s="37"/>
      <c r="K86" s="37"/>
      <c r="L86" s="40"/>
      <c r="M86" s="190"/>
      <c r="N86" s="191"/>
      <c r="O86" s="65"/>
      <c r="P86" s="65"/>
      <c r="Q86" s="65"/>
      <c r="R86" s="65"/>
      <c r="S86" s="65"/>
      <c r="T86" s="66"/>
      <c r="U86" s="35"/>
      <c r="V86" s="35"/>
      <c r="W86" s="35"/>
      <c r="X86" s="35"/>
      <c r="Y86" s="35"/>
      <c r="Z86" s="35"/>
      <c r="AA86" s="35"/>
      <c r="AB86" s="35"/>
      <c r="AC86" s="35"/>
      <c r="AD86" s="35"/>
      <c r="AE86" s="35"/>
      <c r="AT86" s="18" t="s">
        <v>137</v>
      </c>
      <c r="AU86" s="18" t="s">
        <v>81</v>
      </c>
    </row>
    <row r="87" spans="1:65" s="2" customFormat="1" ht="39">
      <c r="A87" s="35"/>
      <c r="B87" s="36"/>
      <c r="C87" s="37"/>
      <c r="D87" s="187" t="s">
        <v>139</v>
      </c>
      <c r="E87" s="37"/>
      <c r="F87" s="192" t="s">
        <v>1018</v>
      </c>
      <c r="G87" s="37"/>
      <c r="H87" s="37"/>
      <c r="I87" s="189"/>
      <c r="J87" s="37"/>
      <c r="K87" s="37"/>
      <c r="L87" s="40"/>
      <c r="M87" s="190"/>
      <c r="N87" s="191"/>
      <c r="O87" s="65"/>
      <c r="P87" s="65"/>
      <c r="Q87" s="65"/>
      <c r="R87" s="65"/>
      <c r="S87" s="65"/>
      <c r="T87" s="66"/>
      <c r="U87" s="35"/>
      <c r="V87" s="35"/>
      <c r="W87" s="35"/>
      <c r="X87" s="35"/>
      <c r="Y87" s="35"/>
      <c r="Z87" s="35"/>
      <c r="AA87" s="35"/>
      <c r="AB87" s="35"/>
      <c r="AC87" s="35"/>
      <c r="AD87" s="35"/>
      <c r="AE87" s="35"/>
      <c r="AT87" s="18" t="s">
        <v>139</v>
      </c>
      <c r="AU87" s="18" t="s">
        <v>81</v>
      </c>
    </row>
    <row r="88" spans="1:65" s="2" customFormat="1" ht="21.75" customHeight="1">
      <c r="A88" s="35"/>
      <c r="B88" s="36"/>
      <c r="C88" s="174" t="s">
        <v>81</v>
      </c>
      <c r="D88" s="174" t="s">
        <v>130</v>
      </c>
      <c r="E88" s="175" t="s">
        <v>1019</v>
      </c>
      <c r="F88" s="176" t="s">
        <v>1020</v>
      </c>
      <c r="G88" s="177" t="s">
        <v>182</v>
      </c>
      <c r="H88" s="178">
        <v>6</v>
      </c>
      <c r="I88" s="179"/>
      <c r="J88" s="180">
        <f>ROUND(I88*H88,2)</f>
        <v>0</v>
      </c>
      <c r="K88" s="176" t="s">
        <v>134</v>
      </c>
      <c r="L88" s="40"/>
      <c r="M88" s="181" t="s">
        <v>19</v>
      </c>
      <c r="N88" s="182" t="s">
        <v>42</v>
      </c>
      <c r="O88" s="65"/>
      <c r="P88" s="183">
        <f>O88*H88</f>
        <v>0</v>
      </c>
      <c r="Q88" s="183">
        <v>0</v>
      </c>
      <c r="R88" s="183">
        <f>Q88*H88</f>
        <v>0</v>
      </c>
      <c r="S88" s="183">
        <v>0</v>
      </c>
      <c r="T88" s="184">
        <f>S88*H88</f>
        <v>0</v>
      </c>
      <c r="U88" s="35"/>
      <c r="V88" s="35"/>
      <c r="W88" s="35"/>
      <c r="X88" s="35"/>
      <c r="Y88" s="35"/>
      <c r="Z88" s="35"/>
      <c r="AA88" s="35"/>
      <c r="AB88" s="35"/>
      <c r="AC88" s="35"/>
      <c r="AD88" s="35"/>
      <c r="AE88" s="35"/>
      <c r="AR88" s="185" t="s">
        <v>135</v>
      </c>
      <c r="AT88" s="185" t="s">
        <v>130</v>
      </c>
      <c r="AU88" s="185" t="s">
        <v>81</v>
      </c>
      <c r="AY88" s="18" t="s">
        <v>127</v>
      </c>
      <c r="BE88" s="186">
        <f>IF(N88="základní",J88,0)</f>
        <v>0</v>
      </c>
      <c r="BF88" s="186">
        <f>IF(N88="snížená",J88,0)</f>
        <v>0</v>
      </c>
      <c r="BG88" s="186">
        <f>IF(N88="zákl. přenesená",J88,0)</f>
        <v>0</v>
      </c>
      <c r="BH88" s="186">
        <f>IF(N88="sníž. přenesená",J88,0)</f>
        <v>0</v>
      </c>
      <c r="BI88" s="186">
        <f>IF(N88="nulová",J88,0)</f>
        <v>0</v>
      </c>
      <c r="BJ88" s="18" t="s">
        <v>79</v>
      </c>
      <c r="BK88" s="186">
        <f>ROUND(I88*H88,2)</f>
        <v>0</v>
      </c>
      <c r="BL88" s="18" t="s">
        <v>135</v>
      </c>
      <c r="BM88" s="185" t="s">
        <v>1021</v>
      </c>
    </row>
    <row r="89" spans="1:65" s="2" customFormat="1" ht="19.5">
      <c r="A89" s="35"/>
      <c r="B89" s="36"/>
      <c r="C89" s="37"/>
      <c r="D89" s="187" t="s">
        <v>137</v>
      </c>
      <c r="E89" s="37"/>
      <c r="F89" s="188" t="s">
        <v>1022</v>
      </c>
      <c r="G89" s="37"/>
      <c r="H89" s="37"/>
      <c r="I89" s="189"/>
      <c r="J89" s="37"/>
      <c r="K89" s="37"/>
      <c r="L89" s="40"/>
      <c r="M89" s="190"/>
      <c r="N89" s="191"/>
      <c r="O89" s="65"/>
      <c r="P89" s="65"/>
      <c r="Q89" s="65"/>
      <c r="R89" s="65"/>
      <c r="S89" s="65"/>
      <c r="T89" s="66"/>
      <c r="U89" s="35"/>
      <c r="V89" s="35"/>
      <c r="W89" s="35"/>
      <c r="X89" s="35"/>
      <c r="Y89" s="35"/>
      <c r="Z89" s="35"/>
      <c r="AA89" s="35"/>
      <c r="AB89" s="35"/>
      <c r="AC89" s="35"/>
      <c r="AD89" s="35"/>
      <c r="AE89" s="35"/>
      <c r="AT89" s="18" t="s">
        <v>137</v>
      </c>
      <c r="AU89" s="18" t="s">
        <v>81</v>
      </c>
    </row>
    <row r="90" spans="1:65" s="2" customFormat="1" ht="29.25">
      <c r="A90" s="35"/>
      <c r="B90" s="36"/>
      <c r="C90" s="37"/>
      <c r="D90" s="187" t="s">
        <v>139</v>
      </c>
      <c r="E90" s="37"/>
      <c r="F90" s="192" t="s">
        <v>1005</v>
      </c>
      <c r="G90" s="37"/>
      <c r="H90" s="37"/>
      <c r="I90" s="189"/>
      <c r="J90" s="37"/>
      <c r="K90" s="37"/>
      <c r="L90" s="40"/>
      <c r="M90" s="190"/>
      <c r="N90" s="191"/>
      <c r="O90" s="65"/>
      <c r="P90" s="65"/>
      <c r="Q90" s="65"/>
      <c r="R90" s="65"/>
      <c r="S90" s="65"/>
      <c r="T90" s="66"/>
      <c r="U90" s="35"/>
      <c r="V90" s="35"/>
      <c r="W90" s="35"/>
      <c r="X90" s="35"/>
      <c r="Y90" s="35"/>
      <c r="Z90" s="35"/>
      <c r="AA90" s="35"/>
      <c r="AB90" s="35"/>
      <c r="AC90" s="35"/>
      <c r="AD90" s="35"/>
      <c r="AE90" s="35"/>
      <c r="AT90" s="18" t="s">
        <v>139</v>
      </c>
      <c r="AU90" s="18" t="s">
        <v>81</v>
      </c>
    </row>
    <row r="91" spans="1:65" s="2" customFormat="1" ht="16.5" customHeight="1">
      <c r="A91" s="35"/>
      <c r="B91" s="36"/>
      <c r="C91" s="174" t="s">
        <v>161</v>
      </c>
      <c r="D91" s="174" t="s">
        <v>130</v>
      </c>
      <c r="E91" s="175" t="s">
        <v>1023</v>
      </c>
      <c r="F91" s="176" t="s">
        <v>1024</v>
      </c>
      <c r="G91" s="177" t="s">
        <v>182</v>
      </c>
      <c r="H91" s="178">
        <v>7</v>
      </c>
      <c r="I91" s="179"/>
      <c r="J91" s="180">
        <f>ROUND(I91*H91,2)</f>
        <v>0</v>
      </c>
      <c r="K91" s="176" t="s">
        <v>134</v>
      </c>
      <c r="L91" s="40"/>
      <c r="M91" s="181" t="s">
        <v>19</v>
      </c>
      <c r="N91" s="182" t="s">
        <v>42</v>
      </c>
      <c r="O91" s="65"/>
      <c r="P91" s="183">
        <f>O91*H91</f>
        <v>0</v>
      </c>
      <c r="Q91" s="183">
        <v>0</v>
      </c>
      <c r="R91" s="183">
        <f>Q91*H91</f>
        <v>0</v>
      </c>
      <c r="S91" s="183">
        <v>0</v>
      </c>
      <c r="T91" s="184">
        <f>S91*H91</f>
        <v>0</v>
      </c>
      <c r="U91" s="35"/>
      <c r="V91" s="35"/>
      <c r="W91" s="35"/>
      <c r="X91" s="35"/>
      <c r="Y91" s="35"/>
      <c r="Z91" s="35"/>
      <c r="AA91" s="35"/>
      <c r="AB91" s="35"/>
      <c r="AC91" s="35"/>
      <c r="AD91" s="35"/>
      <c r="AE91" s="35"/>
      <c r="AR91" s="185" t="s">
        <v>135</v>
      </c>
      <c r="AT91" s="185" t="s">
        <v>130</v>
      </c>
      <c r="AU91" s="185" t="s">
        <v>81</v>
      </c>
      <c r="AY91" s="18" t="s">
        <v>127</v>
      </c>
      <c r="BE91" s="186">
        <f>IF(N91="základní",J91,0)</f>
        <v>0</v>
      </c>
      <c r="BF91" s="186">
        <f>IF(N91="snížená",J91,0)</f>
        <v>0</v>
      </c>
      <c r="BG91" s="186">
        <f>IF(N91="zákl. přenesená",J91,0)</f>
        <v>0</v>
      </c>
      <c r="BH91" s="186">
        <f>IF(N91="sníž. přenesená",J91,0)</f>
        <v>0</v>
      </c>
      <c r="BI91" s="186">
        <f>IF(N91="nulová",J91,0)</f>
        <v>0</v>
      </c>
      <c r="BJ91" s="18" t="s">
        <v>79</v>
      </c>
      <c r="BK91" s="186">
        <f>ROUND(I91*H91,2)</f>
        <v>0</v>
      </c>
      <c r="BL91" s="18" t="s">
        <v>135</v>
      </c>
      <c r="BM91" s="185" t="s">
        <v>1025</v>
      </c>
    </row>
    <row r="92" spans="1:65" s="2" customFormat="1" ht="19.5">
      <c r="A92" s="35"/>
      <c r="B92" s="36"/>
      <c r="C92" s="37"/>
      <c r="D92" s="187" t="s">
        <v>137</v>
      </c>
      <c r="E92" s="37"/>
      <c r="F92" s="188" t="s">
        <v>1026</v>
      </c>
      <c r="G92" s="37"/>
      <c r="H92" s="37"/>
      <c r="I92" s="189"/>
      <c r="J92" s="37"/>
      <c r="K92" s="37"/>
      <c r="L92" s="40"/>
      <c r="M92" s="190"/>
      <c r="N92" s="191"/>
      <c r="O92" s="65"/>
      <c r="P92" s="65"/>
      <c r="Q92" s="65"/>
      <c r="R92" s="65"/>
      <c r="S92" s="65"/>
      <c r="T92" s="66"/>
      <c r="U92" s="35"/>
      <c r="V92" s="35"/>
      <c r="W92" s="35"/>
      <c r="X92" s="35"/>
      <c r="Y92" s="35"/>
      <c r="Z92" s="35"/>
      <c r="AA92" s="35"/>
      <c r="AB92" s="35"/>
      <c r="AC92" s="35"/>
      <c r="AD92" s="35"/>
      <c r="AE92" s="35"/>
      <c r="AT92" s="18" t="s">
        <v>137</v>
      </c>
      <c r="AU92" s="18" t="s">
        <v>81</v>
      </c>
    </row>
    <row r="93" spans="1:65" s="2" customFormat="1" ht="19.5">
      <c r="A93" s="35"/>
      <c r="B93" s="36"/>
      <c r="C93" s="37"/>
      <c r="D93" s="187" t="s">
        <v>139</v>
      </c>
      <c r="E93" s="37"/>
      <c r="F93" s="192" t="s">
        <v>1027</v>
      </c>
      <c r="G93" s="37"/>
      <c r="H93" s="37"/>
      <c r="I93" s="189"/>
      <c r="J93" s="37"/>
      <c r="K93" s="37"/>
      <c r="L93" s="40"/>
      <c r="M93" s="190"/>
      <c r="N93" s="191"/>
      <c r="O93" s="65"/>
      <c r="P93" s="65"/>
      <c r="Q93" s="65"/>
      <c r="R93" s="65"/>
      <c r="S93" s="65"/>
      <c r="T93" s="66"/>
      <c r="U93" s="35"/>
      <c r="V93" s="35"/>
      <c r="W93" s="35"/>
      <c r="X93" s="35"/>
      <c r="Y93" s="35"/>
      <c r="Z93" s="35"/>
      <c r="AA93" s="35"/>
      <c r="AB93" s="35"/>
      <c r="AC93" s="35"/>
      <c r="AD93" s="35"/>
      <c r="AE93" s="35"/>
      <c r="AT93" s="18" t="s">
        <v>139</v>
      </c>
      <c r="AU93" s="18" t="s">
        <v>81</v>
      </c>
    </row>
    <row r="94" spans="1:65" s="2" customFormat="1" ht="16.5" customHeight="1">
      <c r="A94" s="35"/>
      <c r="B94" s="36"/>
      <c r="C94" s="174" t="s">
        <v>135</v>
      </c>
      <c r="D94" s="174" t="s">
        <v>130</v>
      </c>
      <c r="E94" s="175" t="s">
        <v>1028</v>
      </c>
      <c r="F94" s="176" t="s">
        <v>1029</v>
      </c>
      <c r="G94" s="177" t="s">
        <v>182</v>
      </c>
      <c r="H94" s="178">
        <v>88.2</v>
      </c>
      <c r="I94" s="179"/>
      <c r="J94" s="180">
        <f>ROUND(I94*H94,2)</f>
        <v>0</v>
      </c>
      <c r="K94" s="176" t="s">
        <v>134</v>
      </c>
      <c r="L94" s="40"/>
      <c r="M94" s="181" t="s">
        <v>19</v>
      </c>
      <c r="N94" s="182" t="s">
        <v>42</v>
      </c>
      <c r="O94" s="65"/>
      <c r="P94" s="183">
        <f>O94*H94</f>
        <v>0</v>
      </c>
      <c r="Q94" s="183">
        <v>0</v>
      </c>
      <c r="R94" s="183">
        <f>Q94*H94</f>
        <v>0</v>
      </c>
      <c r="S94" s="183">
        <v>0</v>
      </c>
      <c r="T94" s="184">
        <f>S94*H94</f>
        <v>0</v>
      </c>
      <c r="U94" s="35"/>
      <c r="V94" s="35"/>
      <c r="W94" s="35"/>
      <c r="X94" s="35"/>
      <c r="Y94" s="35"/>
      <c r="Z94" s="35"/>
      <c r="AA94" s="35"/>
      <c r="AB94" s="35"/>
      <c r="AC94" s="35"/>
      <c r="AD94" s="35"/>
      <c r="AE94" s="35"/>
      <c r="AR94" s="185" t="s">
        <v>135</v>
      </c>
      <c r="AT94" s="185" t="s">
        <v>130</v>
      </c>
      <c r="AU94" s="185" t="s">
        <v>81</v>
      </c>
      <c r="AY94" s="18" t="s">
        <v>127</v>
      </c>
      <c r="BE94" s="186">
        <f>IF(N94="základní",J94,0)</f>
        <v>0</v>
      </c>
      <c r="BF94" s="186">
        <f>IF(N94="snížená",J94,0)</f>
        <v>0</v>
      </c>
      <c r="BG94" s="186">
        <f>IF(N94="zákl. přenesená",J94,0)</f>
        <v>0</v>
      </c>
      <c r="BH94" s="186">
        <f>IF(N94="sníž. přenesená",J94,0)</f>
        <v>0</v>
      </c>
      <c r="BI94" s="186">
        <f>IF(N94="nulová",J94,0)</f>
        <v>0</v>
      </c>
      <c r="BJ94" s="18" t="s">
        <v>79</v>
      </c>
      <c r="BK94" s="186">
        <f>ROUND(I94*H94,2)</f>
        <v>0</v>
      </c>
      <c r="BL94" s="18" t="s">
        <v>135</v>
      </c>
      <c r="BM94" s="185" t="s">
        <v>1030</v>
      </c>
    </row>
    <row r="95" spans="1:65" s="2" customFormat="1" ht="29.25">
      <c r="A95" s="35"/>
      <c r="B95" s="36"/>
      <c r="C95" s="37"/>
      <c r="D95" s="187" t="s">
        <v>137</v>
      </c>
      <c r="E95" s="37"/>
      <c r="F95" s="188" t="s">
        <v>1031</v>
      </c>
      <c r="G95" s="37"/>
      <c r="H95" s="37"/>
      <c r="I95" s="189"/>
      <c r="J95" s="37"/>
      <c r="K95" s="37"/>
      <c r="L95" s="40"/>
      <c r="M95" s="190"/>
      <c r="N95" s="191"/>
      <c r="O95" s="65"/>
      <c r="P95" s="65"/>
      <c r="Q95" s="65"/>
      <c r="R95" s="65"/>
      <c r="S95" s="65"/>
      <c r="T95" s="66"/>
      <c r="U95" s="35"/>
      <c r="V95" s="35"/>
      <c r="W95" s="35"/>
      <c r="X95" s="35"/>
      <c r="Y95" s="35"/>
      <c r="Z95" s="35"/>
      <c r="AA95" s="35"/>
      <c r="AB95" s="35"/>
      <c r="AC95" s="35"/>
      <c r="AD95" s="35"/>
      <c r="AE95" s="35"/>
      <c r="AT95" s="18" t="s">
        <v>137</v>
      </c>
      <c r="AU95" s="18" t="s">
        <v>81</v>
      </c>
    </row>
    <row r="96" spans="1:65" s="2" customFormat="1" ht="39">
      <c r="A96" s="35"/>
      <c r="B96" s="36"/>
      <c r="C96" s="37"/>
      <c r="D96" s="187" t="s">
        <v>139</v>
      </c>
      <c r="E96" s="37"/>
      <c r="F96" s="192" t="s">
        <v>1032</v>
      </c>
      <c r="G96" s="37"/>
      <c r="H96" s="37"/>
      <c r="I96" s="189"/>
      <c r="J96" s="37"/>
      <c r="K96" s="37"/>
      <c r="L96" s="40"/>
      <c r="M96" s="190"/>
      <c r="N96" s="191"/>
      <c r="O96" s="65"/>
      <c r="P96" s="65"/>
      <c r="Q96" s="65"/>
      <c r="R96" s="65"/>
      <c r="S96" s="65"/>
      <c r="T96" s="66"/>
      <c r="U96" s="35"/>
      <c r="V96" s="35"/>
      <c r="W96" s="35"/>
      <c r="X96" s="35"/>
      <c r="Y96" s="35"/>
      <c r="Z96" s="35"/>
      <c r="AA96" s="35"/>
      <c r="AB96" s="35"/>
      <c r="AC96" s="35"/>
      <c r="AD96" s="35"/>
      <c r="AE96" s="35"/>
      <c r="AT96" s="18" t="s">
        <v>139</v>
      </c>
      <c r="AU96" s="18" t="s">
        <v>81</v>
      </c>
    </row>
    <row r="97" spans="1:65" s="13" customFormat="1" ht="11.25">
      <c r="B97" s="193"/>
      <c r="C97" s="194"/>
      <c r="D97" s="187" t="s">
        <v>143</v>
      </c>
      <c r="E97" s="195" t="s">
        <v>19</v>
      </c>
      <c r="F97" s="196" t="s">
        <v>1033</v>
      </c>
      <c r="G97" s="194"/>
      <c r="H97" s="197">
        <v>88.2</v>
      </c>
      <c r="I97" s="198"/>
      <c r="J97" s="194"/>
      <c r="K97" s="194"/>
      <c r="L97" s="199"/>
      <c r="M97" s="200"/>
      <c r="N97" s="201"/>
      <c r="O97" s="201"/>
      <c r="P97" s="201"/>
      <c r="Q97" s="201"/>
      <c r="R97" s="201"/>
      <c r="S97" s="201"/>
      <c r="T97" s="202"/>
      <c r="AT97" s="203" t="s">
        <v>143</v>
      </c>
      <c r="AU97" s="203" t="s">
        <v>81</v>
      </c>
      <c r="AV97" s="13" t="s">
        <v>81</v>
      </c>
      <c r="AW97" s="13" t="s">
        <v>33</v>
      </c>
      <c r="AX97" s="13" t="s">
        <v>79</v>
      </c>
      <c r="AY97" s="203" t="s">
        <v>127</v>
      </c>
    </row>
    <row r="98" spans="1:65" s="2" customFormat="1" ht="16.5" customHeight="1">
      <c r="A98" s="35"/>
      <c r="B98" s="36"/>
      <c r="C98" s="225" t="s">
        <v>128</v>
      </c>
      <c r="D98" s="225" t="s">
        <v>228</v>
      </c>
      <c r="E98" s="226" t="s">
        <v>1034</v>
      </c>
      <c r="F98" s="227" t="s">
        <v>1035</v>
      </c>
      <c r="G98" s="228" t="s">
        <v>133</v>
      </c>
      <c r="H98" s="229">
        <v>294</v>
      </c>
      <c r="I98" s="230"/>
      <c r="J98" s="231">
        <f>ROUND(I98*H98,2)</f>
        <v>0</v>
      </c>
      <c r="K98" s="227" t="s">
        <v>134</v>
      </c>
      <c r="L98" s="232"/>
      <c r="M98" s="233" t="s">
        <v>19</v>
      </c>
      <c r="N98" s="234" t="s">
        <v>42</v>
      </c>
      <c r="O98" s="65"/>
      <c r="P98" s="183">
        <f>O98*H98</f>
        <v>0</v>
      </c>
      <c r="Q98" s="183">
        <v>4.3999999999999997E-2</v>
      </c>
      <c r="R98" s="183">
        <f>Q98*H98</f>
        <v>12.936</v>
      </c>
      <c r="S98" s="183">
        <v>0</v>
      </c>
      <c r="T98" s="184">
        <f>S98*H98</f>
        <v>0</v>
      </c>
      <c r="U98" s="35"/>
      <c r="V98" s="35"/>
      <c r="W98" s="35"/>
      <c r="X98" s="35"/>
      <c r="Y98" s="35"/>
      <c r="Z98" s="35"/>
      <c r="AA98" s="35"/>
      <c r="AB98" s="35"/>
      <c r="AC98" s="35"/>
      <c r="AD98" s="35"/>
      <c r="AE98" s="35"/>
      <c r="AR98" s="185" t="s">
        <v>196</v>
      </c>
      <c r="AT98" s="185" t="s">
        <v>228</v>
      </c>
      <c r="AU98" s="185" t="s">
        <v>81</v>
      </c>
      <c r="AY98" s="18" t="s">
        <v>127</v>
      </c>
      <c r="BE98" s="186">
        <f>IF(N98="základní",J98,0)</f>
        <v>0</v>
      </c>
      <c r="BF98" s="186">
        <f>IF(N98="snížená",J98,0)</f>
        <v>0</v>
      </c>
      <c r="BG98" s="186">
        <f>IF(N98="zákl. přenesená",J98,0)</f>
        <v>0</v>
      </c>
      <c r="BH98" s="186">
        <f>IF(N98="sníž. přenesená",J98,0)</f>
        <v>0</v>
      </c>
      <c r="BI98" s="186">
        <f>IF(N98="nulová",J98,0)</f>
        <v>0</v>
      </c>
      <c r="BJ98" s="18" t="s">
        <v>79</v>
      </c>
      <c r="BK98" s="186">
        <f>ROUND(I98*H98,2)</f>
        <v>0</v>
      </c>
      <c r="BL98" s="18" t="s">
        <v>135</v>
      </c>
      <c r="BM98" s="185" t="s">
        <v>1036</v>
      </c>
    </row>
    <row r="99" spans="1:65" s="2" customFormat="1" ht="11.25">
      <c r="A99" s="35"/>
      <c r="B99" s="36"/>
      <c r="C99" s="37"/>
      <c r="D99" s="187" t="s">
        <v>137</v>
      </c>
      <c r="E99" s="37"/>
      <c r="F99" s="188" t="s">
        <v>1035</v>
      </c>
      <c r="G99" s="37"/>
      <c r="H99" s="37"/>
      <c r="I99" s="189"/>
      <c r="J99" s="37"/>
      <c r="K99" s="37"/>
      <c r="L99" s="40"/>
      <c r="M99" s="190"/>
      <c r="N99" s="191"/>
      <c r="O99" s="65"/>
      <c r="P99" s="65"/>
      <c r="Q99" s="65"/>
      <c r="R99" s="65"/>
      <c r="S99" s="65"/>
      <c r="T99" s="66"/>
      <c r="U99" s="35"/>
      <c r="V99" s="35"/>
      <c r="W99" s="35"/>
      <c r="X99" s="35"/>
      <c r="Y99" s="35"/>
      <c r="Z99" s="35"/>
      <c r="AA99" s="35"/>
      <c r="AB99" s="35"/>
      <c r="AC99" s="35"/>
      <c r="AD99" s="35"/>
      <c r="AE99" s="35"/>
      <c r="AT99" s="18" t="s">
        <v>137</v>
      </c>
      <c r="AU99" s="18" t="s">
        <v>81</v>
      </c>
    </row>
    <row r="100" spans="1:65" s="2" customFormat="1" ht="16.5" customHeight="1">
      <c r="A100" s="35"/>
      <c r="B100" s="36"/>
      <c r="C100" s="174" t="s">
        <v>179</v>
      </c>
      <c r="D100" s="174" t="s">
        <v>130</v>
      </c>
      <c r="E100" s="175" t="s">
        <v>1037</v>
      </c>
      <c r="F100" s="176" t="s">
        <v>1038</v>
      </c>
      <c r="G100" s="177" t="s">
        <v>133</v>
      </c>
      <c r="H100" s="178">
        <v>2</v>
      </c>
      <c r="I100" s="179"/>
      <c r="J100" s="180">
        <f>ROUND(I100*H100,2)</f>
        <v>0</v>
      </c>
      <c r="K100" s="176" t="s">
        <v>19</v>
      </c>
      <c r="L100" s="40"/>
      <c r="M100" s="181" t="s">
        <v>19</v>
      </c>
      <c r="N100" s="182" t="s">
        <v>42</v>
      </c>
      <c r="O100" s="65"/>
      <c r="P100" s="183">
        <f>O100*H100</f>
        <v>0</v>
      </c>
      <c r="Q100" s="183">
        <v>0</v>
      </c>
      <c r="R100" s="183">
        <f>Q100*H100</f>
        <v>0</v>
      </c>
      <c r="S100" s="183">
        <v>0</v>
      </c>
      <c r="T100" s="184">
        <f>S100*H100</f>
        <v>0</v>
      </c>
      <c r="U100" s="35"/>
      <c r="V100" s="35"/>
      <c r="W100" s="35"/>
      <c r="X100" s="35"/>
      <c r="Y100" s="35"/>
      <c r="Z100" s="35"/>
      <c r="AA100" s="35"/>
      <c r="AB100" s="35"/>
      <c r="AC100" s="35"/>
      <c r="AD100" s="35"/>
      <c r="AE100" s="35"/>
      <c r="AR100" s="185" t="s">
        <v>135</v>
      </c>
      <c r="AT100" s="185" t="s">
        <v>130</v>
      </c>
      <c r="AU100" s="185" t="s">
        <v>81</v>
      </c>
      <c r="AY100" s="18" t="s">
        <v>127</v>
      </c>
      <c r="BE100" s="186">
        <f>IF(N100="základní",J100,0)</f>
        <v>0</v>
      </c>
      <c r="BF100" s="186">
        <f>IF(N100="snížená",J100,0)</f>
        <v>0</v>
      </c>
      <c r="BG100" s="186">
        <f>IF(N100="zákl. přenesená",J100,0)</f>
        <v>0</v>
      </c>
      <c r="BH100" s="186">
        <f>IF(N100="sníž. přenesená",J100,0)</f>
        <v>0</v>
      </c>
      <c r="BI100" s="186">
        <f>IF(N100="nulová",J100,0)</f>
        <v>0</v>
      </c>
      <c r="BJ100" s="18" t="s">
        <v>79</v>
      </c>
      <c r="BK100" s="186">
        <f>ROUND(I100*H100,2)</f>
        <v>0</v>
      </c>
      <c r="BL100" s="18" t="s">
        <v>135</v>
      </c>
      <c r="BM100" s="185" t="s">
        <v>1039</v>
      </c>
    </row>
    <row r="101" spans="1:65" s="2" customFormat="1" ht="11.25">
      <c r="A101" s="35"/>
      <c r="B101" s="36"/>
      <c r="C101" s="37"/>
      <c r="D101" s="187" t="s">
        <v>137</v>
      </c>
      <c r="E101" s="37"/>
      <c r="F101" s="188" t="s">
        <v>1040</v>
      </c>
      <c r="G101" s="37"/>
      <c r="H101" s="37"/>
      <c r="I101" s="189"/>
      <c r="J101" s="37"/>
      <c r="K101" s="37"/>
      <c r="L101" s="40"/>
      <c r="M101" s="190"/>
      <c r="N101" s="191"/>
      <c r="O101" s="65"/>
      <c r="P101" s="65"/>
      <c r="Q101" s="65"/>
      <c r="R101" s="65"/>
      <c r="S101" s="65"/>
      <c r="T101" s="66"/>
      <c r="U101" s="35"/>
      <c r="V101" s="35"/>
      <c r="W101" s="35"/>
      <c r="X101" s="35"/>
      <c r="Y101" s="35"/>
      <c r="Z101" s="35"/>
      <c r="AA101" s="35"/>
      <c r="AB101" s="35"/>
      <c r="AC101" s="35"/>
      <c r="AD101" s="35"/>
      <c r="AE101" s="35"/>
      <c r="AT101" s="18" t="s">
        <v>137</v>
      </c>
      <c r="AU101" s="18" t="s">
        <v>81</v>
      </c>
    </row>
    <row r="102" spans="1:65" s="2" customFormat="1" ht="39">
      <c r="A102" s="35"/>
      <c r="B102" s="36"/>
      <c r="C102" s="37"/>
      <c r="D102" s="187" t="s">
        <v>139</v>
      </c>
      <c r="E102" s="37"/>
      <c r="F102" s="192" t="s">
        <v>1032</v>
      </c>
      <c r="G102" s="37"/>
      <c r="H102" s="37"/>
      <c r="I102" s="189"/>
      <c r="J102" s="37"/>
      <c r="K102" s="37"/>
      <c r="L102" s="40"/>
      <c r="M102" s="190"/>
      <c r="N102" s="191"/>
      <c r="O102" s="65"/>
      <c r="P102" s="65"/>
      <c r="Q102" s="65"/>
      <c r="R102" s="65"/>
      <c r="S102" s="65"/>
      <c r="T102" s="66"/>
      <c r="U102" s="35"/>
      <c r="V102" s="35"/>
      <c r="W102" s="35"/>
      <c r="X102" s="35"/>
      <c r="Y102" s="35"/>
      <c r="Z102" s="35"/>
      <c r="AA102" s="35"/>
      <c r="AB102" s="35"/>
      <c r="AC102" s="35"/>
      <c r="AD102" s="35"/>
      <c r="AE102" s="35"/>
      <c r="AT102" s="18" t="s">
        <v>139</v>
      </c>
      <c r="AU102" s="18" t="s">
        <v>81</v>
      </c>
    </row>
    <row r="103" spans="1:65" s="2" customFormat="1" ht="19.5">
      <c r="A103" s="35"/>
      <c r="B103" s="36"/>
      <c r="C103" s="37"/>
      <c r="D103" s="187" t="s">
        <v>141</v>
      </c>
      <c r="E103" s="37"/>
      <c r="F103" s="192" t="s">
        <v>1041</v>
      </c>
      <c r="G103" s="37"/>
      <c r="H103" s="37"/>
      <c r="I103" s="189"/>
      <c r="J103" s="37"/>
      <c r="K103" s="37"/>
      <c r="L103" s="40"/>
      <c r="M103" s="190"/>
      <c r="N103" s="191"/>
      <c r="O103" s="65"/>
      <c r="P103" s="65"/>
      <c r="Q103" s="65"/>
      <c r="R103" s="65"/>
      <c r="S103" s="65"/>
      <c r="T103" s="66"/>
      <c r="U103" s="35"/>
      <c r="V103" s="35"/>
      <c r="W103" s="35"/>
      <c r="X103" s="35"/>
      <c r="Y103" s="35"/>
      <c r="Z103" s="35"/>
      <c r="AA103" s="35"/>
      <c r="AB103" s="35"/>
      <c r="AC103" s="35"/>
      <c r="AD103" s="35"/>
      <c r="AE103" s="35"/>
      <c r="AT103" s="18" t="s">
        <v>141</v>
      </c>
      <c r="AU103" s="18" t="s">
        <v>81</v>
      </c>
    </row>
    <row r="104" spans="1:65" s="2" customFormat="1" ht="16.5" customHeight="1">
      <c r="A104" s="35"/>
      <c r="B104" s="36"/>
      <c r="C104" s="174" t="s">
        <v>189</v>
      </c>
      <c r="D104" s="174" t="s">
        <v>130</v>
      </c>
      <c r="E104" s="175" t="s">
        <v>1042</v>
      </c>
      <c r="F104" s="176" t="s">
        <v>1043</v>
      </c>
      <c r="G104" s="177" t="s">
        <v>133</v>
      </c>
      <c r="H104" s="178">
        <v>2</v>
      </c>
      <c r="I104" s="179"/>
      <c r="J104" s="180">
        <f>ROUND(I104*H104,2)</f>
        <v>0</v>
      </c>
      <c r="K104" s="176" t="s">
        <v>19</v>
      </c>
      <c r="L104" s="40"/>
      <c r="M104" s="181" t="s">
        <v>19</v>
      </c>
      <c r="N104" s="182" t="s">
        <v>42</v>
      </c>
      <c r="O104" s="65"/>
      <c r="P104" s="183">
        <f>O104*H104</f>
        <v>0</v>
      </c>
      <c r="Q104" s="183">
        <v>0</v>
      </c>
      <c r="R104" s="183">
        <f>Q104*H104</f>
        <v>0</v>
      </c>
      <c r="S104" s="183">
        <v>0</v>
      </c>
      <c r="T104" s="184">
        <f>S104*H104</f>
        <v>0</v>
      </c>
      <c r="U104" s="35"/>
      <c r="V104" s="35"/>
      <c r="W104" s="35"/>
      <c r="X104" s="35"/>
      <c r="Y104" s="35"/>
      <c r="Z104" s="35"/>
      <c r="AA104" s="35"/>
      <c r="AB104" s="35"/>
      <c r="AC104" s="35"/>
      <c r="AD104" s="35"/>
      <c r="AE104" s="35"/>
      <c r="AR104" s="185" t="s">
        <v>135</v>
      </c>
      <c r="AT104" s="185" t="s">
        <v>130</v>
      </c>
      <c r="AU104" s="185" t="s">
        <v>81</v>
      </c>
      <c r="AY104" s="18" t="s">
        <v>127</v>
      </c>
      <c r="BE104" s="186">
        <f>IF(N104="základní",J104,0)</f>
        <v>0</v>
      </c>
      <c r="BF104" s="186">
        <f>IF(N104="snížená",J104,0)</f>
        <v>0</v>
      </c>
      <c r="BG104" s="186">
        <f>IF(N104="zákl. přenesená",J104,0)</f>
        <v>0</v>
      </c>
      <c r="BH104" s="186">
        <f>IF(N104="sníž. přenesená",J104,0)</f>
        <v>0</v>
      </c>
      <c r="BI104" s="186">
        <f>IF(N104="nulová",J104,0)</f>
        <v>0</v>
      </c>
      <c r="BJ104" s="18" t="s">
        <v>79</v>
      </c>
      <c r="BK104" s="186">
        <f>ROUND(I104*H104,2)</f>
        <v>0</v>
      </c>
      <c r="BL104" s="18" t="s">
        <v>135</v>
      </c>
      <c r="BM104" s="185" t="s">
        <v>1044</v>
      </c>
    </row>
    <row r="105" spans="1:65" s="2" customFormat="1" ht="11.25">
      <c r="A105" s="35"/>
      <c r="B105" s="36"/>
      <c r="C105" s="37"/>
      <c r="D105" s="187" t="s">
        <v>137</v>
      </c>
      <c r="E105" s="37"/>
      <c r="F105" s="188" t="s">
        <v>1045</v>
      </c>
      <c r="G105" s="37"/>
      <c r="H105" s="37"/>
      <c r="I105" s="189"/>
      <c r="J105" s="37"/>
      <c r="K105" s="37"/>
      <c r="L105" s="40"/>
      <c r="M105" s="190"/>
      <c r="N105" s="191"/>
      <c r="O105" s="65"/>
      <c r="P105" s="65"/>
      <c r="Q105" s="65"/>
      <c r="R105" s="65"/>
      <c r="S105" s="65"/>
      <c r="T105" s="66"/>
      <c r="U105" s="35"/>
      <c r="V105" s="35"/>
      <c r="W105" s="35"/>
      <c r="X105" s="35"/>
      <c r="Y105" s="35"/>
      <c r="Z105" s="35"/>
      <c r="AA105" s="35"/>
      <c r="AB105" s="35"/>
      <c r="AC105" s="35"/>
      <c r="AD105" s="35"/>
      <c r="AE105" s="35"/>
      <c r="AT105" s="18" t="s">
        <v>137</v>
      </c>
      <c r="AU105" s="18" t="s">
        <v>81</v>
      </c>
    </row>
    <row r="106" spans="1:65" s="2" customFormat="1" ht="39">
      <c r="A106" s="35"/>
      <c r="B106" s="36"/>
      <c r="C106" s="37"/>
      <c r="D106" s="187" t="s">
        <v>139</v>
      </c>
      <c r="E106" s="37"/>
      <c r="F106" s="192" t="s">
        <v>1046</v>
      </c>
      <c r="G106" s="37"/>
      <c r="H106" s="37"/>
      <c r="I106" s="189"/>
      <c r="J106" s="37"/>
      <c r="K106" s="37"/>
      <c r="L106" s="40"/>
      <c r="M106" s="190"/>
      <c r="N106" s="191"/>
      <c r="O106" s="65"/>
      <c r="P106" s="65"/>
      <c r="Q106" s="65"/>
      <c r="R106" s="65"/>
      <c r="S106" s="65"/>
      <c r="T106" s="66"/>
      <c r="U106" s="35"/>
      <c r="V106" s="35"/>
      <c r="W106" s="35"/>
      <c r="X106" s="35"/>
      <c r="Y106" s="35"/>
      <c r="Z106" s="35"/>
      <c r="AA106" s="35"/>
      <c r="AB106" s="35"/>
      <c r="AC106" s="35"/>
      <c r="AD106" s="35"/>
      <c r="AE106" s="35"/>
      <c r="AT106" s="18" t="s">
        <v>139</v>
      </c>
      <c r="AU106" s="18" t="s">
        <v>81</v>
      </c>
    </row>
    <row r="107" spans="1:65" s="2" customFormat="1" ht="19.5">
      <c r="A107" s="35"/>
      <c r="B107" s="36"/>
      <c r="C107" s="37"/>
      <c r="D107" s="187" t="s">
        <v>141</v>
      </c>
      <c r="E107" s="37"/>
      <c r="F107" s="192" t="s">
        <v>1047</v>
      </c>
      <c r="G107" s="37"/>
      <c r="H107" s="37"/>
      <c r="I107" s="189"/>
      <c r="J107" s="37"/>
      <c r="K107" s="37"/>
      <c r="L107" s="40"/>
      <c r="M107" s="190"/>
      <c r="N107" s="191"/>
      <c r="O107" s="65"/>
      <c r="P107" s="65"/>
      <c r="Q107" s="65"/>
      <c r="R107" s="65"/>
      <c r="S107" s="65"/>
      <c r="T107" s="66"/>
      <c r="U107" s="35"/>
      <c r="V107" s="35"/>
      <c r="W107" s="35"/>
      <c r="X107" s="35"/>
      <c r="Y107" s="35"/>
      <c r="Z107" s="35"/>
      <c r="AA107" s="35"/>
      <c r="AB107" s="35"/>
      <c r="AC107" s="35"/>
      <c r="AD107" s="35"/>
      <c r="AE107" s="35"/>
      <c r="AT107" s="18" t="s">
        <v>141</v>
      </c>
      <c r="AU107" s="18" t="s">
        <v>81</v>
      </c>
    </row>
    <row r="108" spans="1:65" s="2" customFormat="1" ht="16.5" customHeight="1">
      <c r="A108" s="35"/>
      <c r="B108" s="36"/>
      <c r="C108" s="174" t="s">
        <v>196</v>
      </c>
      <c r="D108" s="174" t="s">
        <v>130</v>
      </c>
      <c r="E108" s="175" t="s">
        <v>1048</v>
      </c>
      <c r="F108" s="176" t="s">
        <v>1049</v>
      </c>
      <c r="G108" s="177" t="s">
        <v>182</v>
      </c>
      <c r="H108" s="178">
        <v>322.3</v>
      </c>
      <c r="I108" s="179"/>
      <c r="J108" s="180">
        <f>ROUND(I108*H108,2)</f>
        <v>0</v>
      </c>
      <c r="K108" s="176" t="s">
        <v>134</v>
      </c>
      <c r="L108" s="40"/>
      <c r="M108" s="181" t="s">
        <v>19</v>
      </c>
      <c r="N108" s="182" t="s">
        <v>42</v>
      </c>
      <c r="O108" s="65"/>
      <c r="P108" s="183">
        <f>O108*H108</f>
        <v>0</v>
      </c>
      <c r="Q108" s="183">
        <v>0</v>
      </c>
      <c r="R108" s="183">
        <f>Q108*H108</f>
        <v>0</v>
      </c>
      <c r="S108" s="183">
        <v>0</v>
      </c>
      <c r="T108" s="184">
        <f>S108*H108</f>
        <v>0</v>
      </c>
      <c r="U108" s="35"/>
      <c r="V108" s="35"/>
      <c r="W108" s="35"/>
      <c r="X108" s="35"/>
      <c r="Y108" s="35"/>
      <c r="Z108" s="35"/>
      <c r="AA108" s="35"/>
      <c r="AB108" s="35"/>
      <c r="AC108" s="35"/>
      <c r="AD108" s="35"/>
      <c r="AE108" s="35"/>
      <c r="AR108" s="185" t="s">
        <v>135</v>
      </c>
      <c r="AT108" s="185" t="s">
        <v>130</v>
      </c>
      <c r="AU108" s="185" t="s">
        <v>81</v>
      </c>
      <c r="AY108" s="18" t="s">
        <v>127</v>
      </c>
      <c r="BE108" s="186">
        <f>IF(N108="základní",J108,0)</f>
        <v>0</v>
      </c>
      <c r="BF108" s="186">
        <f>IF(N108="snížená",J108,0)</f>
        <v>0</v>
      </c>
      <c r="BG108" s="186">
        <f>IF(N108="zákl. přenesená",J108,0)</f>
        <v>0</v>
      </c>
      <c r="BH108" s="186">
        <f>IF(N108="sníž. přenesená",J108,0)</f>
        <v>0</v>
      </c>
      <c r="BI108" s="186">
        <f>IF(N108="nulová",J108,0)</f>
        <v>0</v>
      </c>
      <c r="BJ108" s="18" t="s">
        <v>79</v>
      </c>
      <c r="BK108" s="186">
        <f>ROUND(I108*H108,2)</f>
        <v>0</v>
      </c>
      <c r="BL108" s="18" t="s">
        <v>135</v>
      </c>
      <c r="BM108" s="185" t="s">
        <v>1050</v>
      </c>
    </row>
    <row r="109" spans="1:65" s="2" customFormat="1" ht="29.25">
      <c r="A109" s="35"/>
      <c r="B109" s="36"/>
      <c r="C109" s="37"/>
      <c r="D109" s="187" t="s">
        <v>137</v>
      </c>
      <c r="E109" s="37"/>
      <c r="F109" s="188" t="s">
        <v>1051</v>
      </c>
      <c r="G109" s="37"/>
      <c r="H109" s="37"/>
      <c r="I109" s="189"/>
      <c r="J109" s="37"/>
      <c r="K109" s="37"/>
      <c r="L109" s="40"/>
      <c r="M109" s="190"/>
      <c r="N109" s="191"/>
      <c r="O109" s="65"/>
      <c r="P109" s="65"/>
      <c r="Q109" s="65"/>
      <c r="R109" s="65"/>
      <c r="S109" s="65"/>
      <c r="T109" s="66"/>
      <c r="U109" s="35"/>
      <c r="V109" s="35"/>
      <c r="W109" s="35"/>
      <c r="X109" s="35"/>
      <c r="Y109" s="35"/>
      <c r="Z109" s="35"/>
      <c r="AA109" s="35"/>
      <c r="AB109" s="35"/>
      <c r="AC109" s="35"/>
      <c r="AD109" s="35"/>
      <c r="AE109" s="35"/>
      <c r="AT109" s="18" t="s">
        <v>137</v>
      </c>
      <c r="AU109" s="18" t="s">
        <v>81</v>
      </c>
    </row>
    <row r="110" spans="1:65" s="2" customFormat="1" ht="39">
      <c r="A110" s="35"/>
      <c r="B110" s="36"/>
      <c r="C110" s="37"/>
      <c r="D110" s="187" t="s">
        <v>139</v>
      </c>
      <c r="E110" s="37"/>
      <c r="F110" s="192" t="s">
        <v>1052</v>
      </c>
      <c r="G110" s="37"/>
      <c r="H110" s="37"/>
      <c r="I110" s="189"/>
      <c r="J110" s="37"/>
      <c r="K110" s="37"/>
      <c r="L110" s="40"/>
      <c r="M110" s="190"/>
      <c r="N110" s="191"/>
      <c r="O110" s="65"/>
      <c r="P110" s="65"/>
      <c r="Q110" s="65"/>
      <c r="R110" s="65"/>
      <c r="S110" s="65"/>
      <c r="T110" s="66"/>
      <c r="U110" s="35"/>
      <c r="V110" s="35"/>
      <c r="W110" s="35"/>
      <c r="X110" s="35"/>
      <c r="Y110" s="35"/>
      <c r="Z110" s="35"/>
      <c r="AA110" s="35"/>
      <c r="AB110" s="35"/>
      <c r="AC110" s="35"/>
      <c r="AD110" s="35"/>
      <c r="AE110" s="35"/>
      <c r="AT110" s="18" t="s">
        <v>139</v>
      </c>
      <c r="AU110" s="18" t="s">
        <v>81</v>
      </c>
    </row>
    <row r="111" spans="1:65" s="2" customFormat="1" ht="16.5" customHeight="1">
      <c r="A111" s="35"/>
      <c r="B111" s="36"/>
      <c r="C111" s="225" t="s">
        <v>205</v>
      </c>
      <c r="D111" s="225" t="s">
        <v>228</v>
      </c>
      <c r="E111" s="226" t="s">
        <v>1053</v>
      </c>
      <c r="F111" s="227" t="s">
        <v>1054</v>
      </c>
      <c r="G111" s="228" t="s">
        <v>182</v>
      </c>
      <c r="H111" s="229">
        <v>322.3</v>
      </c>
      <c r="I111" s="230"/>
      <c r="J111" s="231">
        <f>ROUND(I111*H111,2)</f>
        <v>0</v>
      </c>
      <c r="K111" s="227" t="s">
        <v>134</v>
      </c>
      <c r="L111" s="232"/>
      <c r="M111" s="233" t="s">
        <v>19</v>
      </c>
      <c r="N111" s="234" t="s">
        <v>42</v>
      </c>
      <c r="O111" s="65"/>
      <c r="P111" s="183">
        <f>O111*H111</f>
        <v>0</v>
      </c>
      <c r="Q111" s="183">
        <v>0</v>
      </c>
      <c r="R111" s="183">
        <f>Q111*H111</f>
        <v>0</v>
      </c>
      <c r="S111" s="183">
        <v>0</v>
      </c>
      <c r="T111" s="184">
        <f>S111*H111</f>
        <v>0</v>
      </c>
      <c r="U111" s="35"/>
      <c r="V111" s="35"/>
      <c r="W111" s="35"/>
      <c r="X111" s="35"/>
      <c r="Y111" s="35"/>
      <c r="Z111" s="35"/>
      <c r="AA111" s="35"/>
      <c r="AB111" s="35"/>
      <c r="AC111" s="35"/>
      <c r="AD111" s="35"/>
      <c r="AE111" s="35"/>
      <c r="AR111" s="185" t="s">
        <v>196</v>
      </c>
      <c r="AT111" s="185" t="s">
        <v>228</v>
      </c>
      <c r="AU111" s="185" t="s">
        <v>81</v>
      </c>
      <c r="AY111" s="18" t="s">
        <v>127</v>
      </c>
      <c r="BE111" s="186">
        <f>IF(N111="základní",J111,0)</f>
        <v>0</v>
      </c>
      <c r="BF111" s="186">
        <f>IF(N111="snížená",J111,0)</f>
        <v>0</v>
      </c>
      <c r="BG111" s="186">
        <f>IF(N111="zákl. přenesená",J111,0)</f>
        <v>0</v>
      </c>
      <c r="BH111" s="186">
        <f>IF(N111="sníž. přenesená",J111,0)</f>
        <v>0</v>
      </c>
      <c r="BI111" s="186">
        <f>IF(N111="nulová",J111,0)</f>
        <v>0</v>
      </c>
      <c r="BJ111" s="18" t="s">
        <v>79</v>
      </c>
      <c r="BK111" s="186">
        <f>ROUND(I111*H111,2)</f>
        <v>0</v>
      </c>
      <c r="BL111" s="18" t="s">
        <v>135</v>
      </c>
      <c r="BM111" s="185" t="s">
        <v>1055</v>
      </c>
    </row>
    <row r="112" spans="1:65" s="2" customFormat="1" ht="11.25">
      <c r="A112" s="35"/>
      <c r="B112" s="36"/>
      <c r="C112" s="37"/>
      <c r="D112" s="187" t="s">
        <v>137</v>
      </c>
      <c r="E112" s="37"/>
      <c r="F112" s="188" t="s">
        <v>1054</v>
      </c>
      <c r="G112" s="37"/>
      <c r="H112" s="37"/>
      <c r="I112" s="189"/>
      <c r="J112" s="37"/>
      <c r="K112" s="37"/>
      <c r="L112" s="40"/>
      <c r="M112" s="190"/>
      <c r="N112" s="191"/>
      <c r="O112" s="65"/>
      <c r="P112" s="65"/>
      <c r="Q112" s="65"/>
      <c r="R112" s="65"/>
      <c r="S112" s="65"/>
      <c r="T112" s="66"/>
      <c r="U112" s="35"/>
      <c r="V112" s="35"/>
      <c r="W112" s="35"/>
      <c r="X112" s="35"/>
      <c r="Y112" s="35"/>
      <c r="Z112" s="35"/>
      <c r="AA112" s="35"/>
      <c r="AB112" s="35"/>
      <c r="AC112" s="35"/>
      <c r="AD112" s="35"/>
      <c r="AE112" s="35"/>
      <c r="AT112" s="18" t="s">
        <v>137</v>
      </c>
      <c r="AU112" s="18" t="s">
        <v>81</v>
      </c>
    </row>
    <row r="113" spans="1:65" s="2" customFormat="1" ht="16.5" customHeight="1">
      <c r="A113" s="35"/>
      <c r="B113" s="36"/>
      <c r="C113" s="225" t="s">
        <v>212</v>
      </c>
      <c r="D113" s="225" t="s">
        <v>228</v>
      </c>
      <c r="E113" s="226" t="s">
        <v>1056</v>
      </c>
      <c r="F113" s="227" t="s">
        <v>1057</v>
      </c>
      <c r="G113" s="228" t="s">
        <v>147</v>
      </c>
      <c r="H113" s="229">
        <v>126.2</v>
      </c>
      <c r="I113" s="230"/>
      <c r="J113" s="231">
        <f>ROUND(I113*H113,2)</f>
        <v>0</v>
      </c>
      <c r="K113" s="227" t="s">
        <v>134</v>
      </c>
      <c r="L113" s="232"/>
      <c r="M113" s="233" t="s">
        <v>19</v>
      </c>
      <c r="N113" s="234" t="s">
        <v>42</v>
      </c>
      <c r="O113" s="65"/>
      <c r="P113" s="183">
        <f>O113*H113</f>
        <v>0</v>
      </c>
      <c r="Q113" s="183">
        <v>1</v>
      </c>
      <c r="R113" s="183">
        <f>Q113*H113</f>
        <v>126.2</v>
      </c>
      <c r="S113" s="183">
        <v>0</v>
      </c>
      <c r="T113" s="184">
        <f>S113*H113</f>
        <v>0</v>
      </c>
      <c r="U113" s="35"/>
      <c r="V113" s="35"/>
      <c r="W113" s="35"/>
      <c r="X113" s="35"/>
      <c r="Y113" s="35"/>
      <c r="Z113" s="35"/>
      <c r="AA113" s="35"/>
      <c r="AB113" s="35"/>
      <c r="AC113" s="35"/>
      <c r="AD113" s="35"/>
      <c r="AE113" s="35"/>
      <c r="AR113" s="185" t="s">
        <v>196</v>
      </c>
      <c r="AT113" s="185" t="s">
        <v>228</v>
      </c>
      <c r="AU113" s="185" t="s">
        <v>81</v>
      </c>
      <c r="AY113" s="18" t="s">
        <v>127</v>
      </c>
      <c r="BE113" s="186">
        <f>IF(N113="základní",J113,0)</f>
        <v>0</v>
      </c>
      <c r="BF113" s="186">
        <f>IF(N113="snížená",J113,0)</f>
        <v>0</v>
      </c>
      <c r="BG113" s="186">
        <f>IF(N113="zákl. přenesená",J113,0)</f>
        <v>0</v>
      </c>
      <c r="BH113" s="186">
        <f>IF(N113="sníž. přenesená",J113,0)</f>
        <v>0</v>
      </c>
      <c r="BI113" s="186">
        <f>IF(N113="nulová",J113,0)</f>
        <v>0</v>
      </c>
      <c r="BJ113" s="18" t="s">
        <v>79</v>
      </c>
      <c r="BK113" s="186">
        <f>ROUND(I113*H113,2)</f>
        <v>0</v>
      </c>
      <c r="BL113" s="18" t="s">
        <v>135</v>
      </c>
      <c r="BM113" s="185" t="s">
        <v>1058</v>
      </c>
    </row>
    <row r="114" spans="1:65" s="2" customFormat="1" ht="11.25">
      <c r="A114" s="35"/>
      <c r="B114" s="36"/>
      <c r="C114" s="37"/>
      <c r="D114" s="187" t="s">
        <v>137</v>
      </c>
      <c r="E114" s="37"/>
      <c r="F114" s="188" t="s">
        <v>1057</v>
      </c>
      <c r="G114" s="37"/>
      <c r="H114" s="37"/>
      <c r="I114" s="189"/>
      <c r="J114" s="37"/>
      <c r="K114" s="37"/>
      <c r="L114" s="40"/>
      <c r="M114" s="190"/>
      <c r="N114" s="191"/>
      <c r="O114" s="65"/>
      <c r="P114" s="65"/>
      <c r="Q114" s="65"/>
      <c r="R114" s="65"/>
      <c r="S114" s="65"/>
      <c r="T114" s="66"/>
      <c r="U114" s="35"/>
      <c r="V114" s="35"/>
      <c r="W114" s="35"/>
      <c r="X114" s="35"/>
      <c r="Y114" s="35"/>
      <c r="Z114" s="35"/>
      <c r="AA114" s="35"/>
      <c r="AB114" s="35"/>
      <c r="AC114" s="35"/>
      <c r="AD114" s="35"/>
      <c r="AE114" s="35"/>
      <c r="AT114" s="18" t="s">
        <v>137</v>
      </c>
      <c r="AU114" s="18" t="s">
        <v>81</v>
      </c>
    </row>
    <row r="115" spans="1:65" s="13" customFormat="1" ht="11.25">
      <c r="B115" s="193"/>
      <c r="C115" s="194"/>
      <c r="D115" s="187" t="s">
        <v>143</v>
      </c>
      <c r="E115" s="195" t="s">
        <v>19</v>
      </c>
      <c r="F115" s="196" t="s">
        <v>1059</v>
      </c>
      <c r="G115" s="194"/>
      <c r="H115" s="197">
        <v>126.2</v>
      </c>
      <c r="I115" s="198"/>
      <c r="J115" s="194"/>
      <c r="K115" s="194"/>
      <c r="L115" s="199"/>
      <c r="M115" s="200"/>
      <c r="N115" s="201"/>
      <c r="O115" s="201"/>
      <c r="P115" s="201"/>
      <c r="Q115" s="201"/>
      <c r="R115" s="201"/>
      <c r="S115" s="201"/>
      <c r="T115" s="202"/>
      <c r="AT115" s="203" t="s">
        <v>143</v>
      </c>
      <c r="AU115" s="203" t="s">
        <v>81</v>
      </c>
      <c r="AV115" s="13" t="s">
        <v>81</v>
      </c>
      <c r="AW115" s="13" t="s">
        <v>33</v>
      </c>
      <c r="AX115" s="13" t="s">
        <v>79</v>
      </c>
      <c r="AY115" s="203" t="s">
        <v>127</v>
      </c>
    </row>
    <row r="116" spans="1:65" s="2" customFormat="1" ht="16.5" customHeight="1">
      <c r="A116" s="35"/>
      <c r="B116" s="36"/>
      <c r="C116" s="225" t="s">
        <v>219</v>
      </c>
      <c r="D116" s="225" t="s">
        <v>228</v>
      </c>
      <c r="E116" s="226" t="s">
        <v>1060</v>
      </c>
      <c r="F116" s="227" t="s">
        <v>1061</v>
      </c>
      <c r="G116" s="228" t="s">
        <v>147</v>
      </c>
      <c r="H116" s="229">
        <v>16.8</v>
      </c>
      <c r="I116" s="230"/>
      <c r="J116" s="231">
        <f>ROUND(I116*H116,2)</f>
        <v>0</v>
      </c>
      <c r="K116" s="227" t="s">
        <v>134</v>
      </c>
      <c r="L116" s="232"/>
      <c r="M116" s="233" t="s">
        <v>19</v>
      </c>
      <c r="N116" s="234" t="s">
        <v>42</v>
      </c>
      <c r="O116" s="65"/>
      <c r="P116" s="183">
        <f>O116*H116</f>
        <v>0</v>
      </c>
      <c r="Q116" s="183">
        <v>1</v>
      </c>
      <c r="R116" s="183">
        <f>Q116*H116</f>
        <v>16.8</v>
      </c>
      <c r="S116" s="183">
        <v>0</v>
      </c>
      <c r="T116" s="184">
        <f>S116*H116</f>
        <v>0</v>
      </c>
      <c r="U116" s="35"/>
      <c r="V116" s="35"/>
      <c r="W116" s="35"/>
      <c r="X116" s="35"/>
      <c r="Y116" s="35"/>
      <c r="Z116" s="35"/>
      <c r="AA116" s="35"/>
      <c r="AB116" s="35"/>
      <c r="AC116" s="35"/>
      <c r="AD116" s="35"/>
      <c r="AE116" s="35"/>
      <c r="AR116" s="185" t="s">
        <v>196</v>
      </c>
      <c r="AT116" s="185" t="s">
        <v>228</v>
      </c>
      <c r="AU116" s="185" t="s">
        <v>81</v>
      </c>
      <c r="AY116" s="18" t="s">
        <v>127</v>
      </c>
      <c r="BE116" s="186">
        <f>IF(N116="základní",J116,0)</f>
        <v>0</v>
      </c>
      <c r="BF116" s="186">
        <f>IF(N116="snížená",J116,0)</f>
        <v>0</v>
      </c>
      <c r="BG116" s="186">
        <f>IF(N116="zákl. přenesená",J116,0)</f>
        <v>0</v>
      </c>
      <c r="BH116" s="186">
        <f>IF(N116="sníž. přenesená",J116,0)</f>
        <v>0</v>
      </c>
      <c r="BI116" s="186">
        <f>IF(N116="nulová",J116,0)</f>
        <v>0</v>
      </c>
      <c r="BJ116" s="18" t="s">
        <v>79</v>
      </c>
      <c r="BK116" s="186">
        <f>ROUND(I116*H116,2)</f>
        <v>0</v>
      </c>
      <c r="BL116" s="18" t="s">
        <v>135</v>
      </c>
      <c r="BM116" s="185" t="s">
        <v>1062</v>
      </c>
    </row>
    <row r="117" spans="1:65" s="2" customFormat="1" ht="11.25">
      <c r="A117" s="35"/>
      <c r="B117" s="36"/>
      <c r="C117" s="37"/>
      <c r="D117" s="187" t="s">
        <v>137</v>
      </c>
      <c r="E117" s="37"/>
      <c r="F117" s="188" t="s">
        <v>1061</v>
      </c>
      <c r="G117" s="37"/>
      <c r="H117" s="37"/>
      <c r="I117" s="189"/>
      <c r="J117" s="37"/>
      <c r="K117" s="37"/>
      <c r="L117" s="40"/>
      <c r="M117" s="190"/>
      <c r="N117" s="191"/>
      <c r="O117" s="65"/>
      <c r="P117" s="65"/>
      <c r="Q117" s="65"/>
      <c r="R117" s="65"/>
      <c r="S117" s="65"/>
      <c r="T117" s="66"/>
      <c r="U117" s="35"/>
      <c r="V117" s="35"/>
      <c r="W117" s="35"/>
      <c r="X117" s="35"/>
      <c r="Y117" s="35"/>
      <c r="Z117" s="35"/>
      <c r="AA117" s="35"/>
      <c r="AB117" s="35"/>
      <c r="AC117" s="35"/>
      <c r="AD117" s="35"/>
      <c r="AE117" s="35"/>
      <c r="AT117" s="18" t="s">
        <v>137</v>
      </c>
      <c r="AU117" s="18" t="s">
        <v>81</v>
      </c>
    </row>
    <row r="118" spans="1:65" s="13" customFormat="1" ht="11.25">
      <c r="B118" s="193"/>
      <c r="C118" s="194"/>
      <c r="D118" s="187" t="s">
        <v>143</v>
      </c>
      <c r="E118" s="195" t="s">
        <v>19</v>
      </c>
      <c r="F118" s="196" t="s">
        <v>1063</v>
      </c>
      <c r="G118" s="194"/>
      <c r="H118" s="197">
        <v>16.8</v>
      </c>
      <c r="I118" s="198"/>
      <c r="J118" s="194"/>
      <c r="K118" s="194"/>
      <c r="L118" s="199"/>
      <c r="M118" s="200"/>
      <c r="N118" s="201"/>
      <c r="O118" s="201"/>
      <c r="P118" s="201"/>
      <c r="Q118" s="201"/>
      <c r="R118" s="201"/>
      <c r="S118" s="201"/>
      <c r="T118" s="202"/>
      <c r="AT118" s="203" t="s">
        <v>143</v>
      </c>
      <c r="AU118" s="203" t="s">
        <v>81</v>
      </c>
      <c r="AV118" s="13" t="s">
        <v>81</v>
      </c>
      <c r="AW118" s="13" t="s">
        <v>33</v>
      </c>
      <c r="AX118" s="13" t="s">
        <v>79</v>
      </c>
      <c r="AY118" s="203" t="s">
        <v>127</v>
      </c>
    </row>
    <row r="119" spans="1:65" s="2" customFormat="1" ht="16.5" customHeight="1">
      <c r="A119" s="35"/>
      <c r="B119" s="36"/>
      <c r="C119" s="225" t="s">
        <v>227</v>
      </c>
      <c r="D119" s="225" t="s">
        <v>228</v>
      </c>
      <c r="E119" s="226" t="s">
        <v>1064</v>
      </c>
      <c r="F119" s="227" t="s">
        <v>1065</v>
      </c>
      <c r="G119" s="228" t="s">
        <v>222</v>
      </c>
      <c r="H119" s="229">
        <v>35.6</v>
      </c>
      <c r="I119" s="230"/>
      <c r="J119" s="231">
        <f>ROUND(I119*H119,2)</f>
        <v>0</v>
      </c>
      <c r="K119" s="227" t="s">
        <v>134</v>
      </c>
      <c r="L119" s="232"/>
      <c r="M119" s="233" t="s">
        <v>19</v>
      </c>
      <c r="N119" s="234" t="s">
        <v>42</v>
      </c>
      <c r="O119" s="65"/>
      <c r="P119" s="183">
        <f>O119*H119</f>
        <v>0</v>
      </c>
      <c r="Q119" s="183">
        <v>2.234</v>
      </c>
      <c r="R119" s="183">
        <f>Q119*H119</f>
        <v>79.5304</v>
      </c>
      <c r="S119" s="183">
        <v>0</v>
      </c>
      <c r="T119" s="184">
        <f>S119*H119</f>
        <v>0</v>
      </c>
      <c r="U119" s="35"/>
      <c r="V119" s="35"/>
      <c r="W119" s="35"/>
      <c r="X119" s="35"/>
      <c r="Y119" s="35"/>
      <c r="Z119" s="35"/>
      <c r="AA119" s="35"/>
      <c r="AB119" s="35"/>
      <c r="AC119" s="35"/>
      <c r="AD119" s="35"/>
      <c r="AE119" s="35"/>
      <c r="AR119" s="185" t="s">
        <v>196</v>
      </c>
      <c r="AT119" s="185" t="s">
        <v>228</v>
      </c>
      <c r="AU119" s="185" t="s">
        <v>81</v>
      </c>
      <c r="AY119" s="18" t="s">
        <v>127</v>
      </c>
      <c r="BE119" s="186">
        <f>IF(N119="základní",J119,0)</f>
        <v>0</v>
      </c>
      <c r="BF119" s="186">
        <f>IF(N119="snížená",J119,0)</f>
        <v>0</v>
      </c>
      <c r="BG119" s="186">
        <f>IF(N119="zákl. přenesená",J119,0)</f>
        <v>0</v>
      </c>
      <c r="BH119" s="186">
        <f>IF(N119="sníž. přenesená",J119,0)</f>
        <v>0</v>
      </c>
      <c r="BI119" s="186">
        <f>IF(N119="nulová",J119,0)</f>
        <v>0</v>
      </c>
      <c r="BJ119" s="18" t="s">
        <v>79</v>
      </c>
      <c r="BK119" s="186">
        <f>ROUND(I119*H119,2)</f>
        <v>0</v>
      </c>
      <c r="BL119" s="18" t="s">
        <v>135</v>
      </c>
      <c r="BM119" s="185" t="s">
        <v>1066</v>
      </c>
    </row>
    <row r="120" spans="1:65" s="2" customFormat="1" ht="11.25">
      <c r="A120" s="35"/>
      <c r="B120" s="36"/>
      <c r="C120" s="37"/>
      <c r="D120" s="187" t="s">
        <v>137</v>
      </c>
      <c r="E120" s="37"/>
      <c r="F120" s="188" t="s">
        <v>1065</v>
      </c>
      <c r="G120" s="37"/>
      <c r="H120" s="37"/>
      <c r="I120" s="189"/>
      <c r="J120" s="37"/>
      <c r="K120" s="37"/>
      <c r="L120" s="40"/>
      <c r="M120" s="190"/>
      <c r="N120" s="191"/>
      <c r="O120" s="65"/>
      <c r="P120" s="65"/>
      <c r="Q120" s="65"/>
      <c r="R120" s="65"/>
      <c r="S120" s="65"/>
      <c r="T120" s="66"/>
      <c r="U120" s="35"/>
      <c r="V120" s="35"/>
      <c r="W120" s="35"/>
      <c r="X120" s="35"/>
      <c r="Y120" s="35"/>
      <c r="Z120" s="35"/>
      <c r="AA120" s="35"/>
      <c r="AB120" s="35"/>
      <c r="AC120" s="35"/>
      <c r="AD120" s="35"/>
      <c r="AE120" s="35"/>
      <c r="AT120" s="18" t="s">
        <v>137</v>
      </c>
      <c r="AU120" s="18" t="s">
        <v>81</v>
      </c>
    </row>
    <row r="121" spans="1:65" s="13" customFormat="1" ht="11.25">
      <c r="B121" s="193"/>
      <c r="C121" s="194"/>
      <c r="D121" s="187" t="s">
        <v>143</v>
      </c>
      <c r="E121" s="195" t="s">
        <v>19</v>
      </c>
      <c r="F121" s="196" t="s">
        <v>1067</v>
      </c>
      <c r="G121" s="194"/>
      <c r="H121" s="197">
        <v>23.6</v>
      </c>
      <c r="I121" s="198"/>
      <c r="J121" s="194"/>
      <c r="K121" s="194"/>
      <c r="L121" s="199"/>
      <c r="M121" s="200"/>
      <c r="N121" s="201"/>
      <c r="O121" s="201"/>
      <c r="P121" s="201"/>
      <c r="Q121" s="201"/>
      <c r="R121" s="201"/>
      <c r="S121" s="201"/>
      <c r="T121" s="202"/>
      <c r="AT121" s="203" t="s">
        <v>143</v>
      </c>
      <c r="AU121" s="203" t="s">
        <v>81</v>
      </c>
      <c r="AV121" s="13" t="s">
        <v>81</v>
      </c>
      <c r="AW121" s="13" t="s">
        <v>33</v>
      </c>
      <c r="AX121" s="13" t="s">
        <v>71</v>
      </c>
      <c r="AY121" s="203" t="s">
        <v>127</v>
      </c>
    </row>
    <row r="122" spans="1:65" s="14" customFormat="1" ht="11.25">
      <c r="B122" s="204"/>
      <c r="C122" s="205"/>
      <c r="D122" s="187" t="s">
        <v>143</v>
      </c>
      <c r="E122" s="206" t="s">
        <v>19</v>
      </c>
      <c r="F122" s="207" t="s">
        <v>1068</v>
      </c>
      <c r="G122" s="205"/>
      <c r="H122" s="206" t="s">
        <v>19</v>
      </c>
      <c r="I122" s="208"/>
      <c r="J122" s="205"/>
      <c r="K122" s="205"/>
      <c r="L122" s="209"/>
      <c r="M122" s="210"/>
      <c r="N122" s="211"/>
      <c r="O122" s="211"/>
      <c r="P122" s="211"/>
      <c r="Q122" s="211"/>
      <c r="R122" s="211"/>
      <c r="S122" s="211"/>
      <c r="T122" s="212"/>
      <c r="AT122" s="213" t="s">
        <v>143</v>
      </c>
      <c r="AU122" s="213" t="s">
        <v>81</v>
      </c>
      <c r="AV122" s="14" t="s">
        <v>79</v>
      </c>
      <c r="AW122" s="14" t="s">
        <v>33</v>
      </c>
      <c r="AX122" s="14" t="s">
        <v>71</v>
      </c>
      <c r="AY122" s="213" t="s">
        <v>127</v>
      </c>
    </row>
    <row r="123" spans="1:65" s="13" customFormat="1" ht="11.25">
      <c r="B123" s="193"/>
      <c r="C123" s="194"/>
      <c r="D123" s="187" t="s">
        <v>143</v>
      </c>
      <c r="E123" s="195" t="s">
        <v>19</v>
      </c>
      <c r="F123" s="196" t="s">
        <v>1069</v>
      </c>
      <c r="G123" s="194"/>
      <c r="H123" s="197">
        <v>12</v>
      </c>
      <c r="I123" s="198"/>
      <c r="J123" s="194"/>
      <c r="K123" s="194"/>
      <c r="L123" s="199"/>
      <c r="M123" s="200"/>
      <c r="N123" s="201"/>
      <c r="O123" s="201"/>
      <c r="P123" s="201"/>
      <c r="Q123" s="201"/>
      <c r="R123" s="201"/>
      <c r="S123" s="201"/>
      <c r="T123" s="202"/>
      <c r="AT123" s="203" t="s">
        <v>143</v>
      </c>
      <c r="AU123" s="203" t="s">
        <v>81</v>
      </c>
      <c r="AV123" s="13" t="s">
        <v>81</v>
      </c>
      <c r="AW123" s="13" t="s">
        <v>33</v>
      </c>
      <c r="AX123" s="13" t="s">
        <v>71</v>
      </c>
      <c r="AY123" s="203" t="s">
        <v>127</v>
      </c>
    </row>
    <row r="124" spans="1:65" s="15" customFormat="1" ht="11.25">
      <c r="B124" s="214"/>
      <c r="C124" s="215"/>
      <c r="D124" s="187" t="s">
        <v>143</v>
      </c>
      <c r="E124" s="216" t="s">
        <v>19</v>
      </c>
      <c r="F124" s="217" t="s">
        <v>160</v>
      </c>
      <c r="G124" s="215"/>
      <c r="H124" s="218">
        <v>35.6</v>
      </c>
      <c r="I124" s="219"/>
      <c r="J124" s="215"/>
      <c r="K124" s="215"/>
      <c r="L124" s="220"/>
      <c r="M124" s="221"/>
      <c r="N124" s="222"/>
      <c r="O124" s="222"/>
      <c r="P124" s="222"/>
      <c r="Q124" s="222"/>
      <c r="R124" s="222"/>
      <c r="S124" s="222"/>
      <c r="T124" s="223"/>
      <c r="AT124" s="224" t="s">
        <v>143</v>
      </c>
      <c r="AU124" s="224" t="s">
        <v>81</v>
      </c>
      <c r="AV124" s="15" t="s">
        <v>135</v>
      </c>
      <c r="AW124" s="15" t="s">
        <v>33</v>
      </c>
      <c r="AX124" s="15" t="s">
        <v>79</v>
      </c>
      <c r="AY124" s="224" t="s">
        <v>127</v>
      </c>
    </row>
    <row r="125" spans="1:65" s="2" customFormat="1" ht="16.5" customHeight="1">
      <c r="A125" s="35"/>
      <c r="B125" s="36"/>
      <c r="C125" s="174" t="s">
        <v>233</v>
      </c>
      <c r="D125" s="174" t="s">
        <v>130</v>
      </c>
      <c r="E125" s="175" t="s">
        <v>1070</v>
      </c>
      <c r="F125" s="176" t="s">
        <v>1071</v>
      </c>
      <c r="G125" s="177" t="s">
        <v>182</v>
      </c>
      <c r="H125" s="178">
        <v>10.5</v>
      </c>
      <c r="I125" s="179"/>
      <c r="J125" s="180">
        <f>ROUND(I125*H125,2)</f>
        <v>0</v>
      </c>
      <c r="K125" s="176" t="s">
        <v>134</v>
      </c>
      <c r="L125" s="40"/>
      <c r="M125" s="181" t="s">
        <v>19</v>
      </c>
      <c r="N125" s="182" t="s">
        <v>42</v>
      </c>
      <c r="O125" s="65"/>
      <c r="P125" s="183">
        <f>O125*H125</f>
        <v>0</v>
      </c>
      <c r="Q125" s="183">
        <v>0</v>
      </c>
      <c r="R125" s="183">
        <f>Q125*H125</f>
        <v>0</v>
      </c>
      <c r="S125" s="183">
        <v>0</v>
      </c>
      <c r="T125" s="184">
        <f>S125*H125</f>
        <v>0</v>
      </c>
      <c r="U125" s="35"/>
      <c r="V125" s="35"/>
      <c r="W125" s="35"/>
      <c r="X125" s="35"/>
      <c r="Y125" s="35"/>
      <c r="Z125" s="35"/>
      <c r="AA125" s="35"/>
      <c r="AB125" s="35"/>
      <c r="AC125" s="35"/>
      <c r="AD125" s="35"/>
      <c r="AE125" s="35"/>
      <c r="AR125" s="185" t="s">
        <v>135</v>
      </c>
      <c r="AT125" s="185" t="s">
        <v>130</v>
      </c>
      <c r="AU125" s="185" t="s">
        <v>81</v>
      </c>
      <c r="AY125" s="18" t="s">
        <v>127</v>
      </c>
      <c r="BE125" s="186">
        <f>IF(N125="základní",J125,0)</f>
        <v>0</v>
      </c>
      <c r="BF125" s="186">
        <f>IF(N125="snížená",J125,0)</f>
        <v>0</v>
      </c>
      <c r="BG125" s="186">
        <f>IF(N125="zákl. přenesená",J125,0)</f>
        <v>0</v>
      </c>
      <c r="BH125" s="186">
        <f>IF(N125="sníž. přenesená",J125,0)</f>
        <v>0</v>
      </c>
      <c r="BI125" s="186">
        <f>IF(N125="nulová",J125,0)</f>
        <v>0</v>
      </c>
      <c r="BJ125" s="18" t="s">
        <v>79</v>
      </c>
      <c r="BK125" s="186">
        <f>ROUND(I125*H125,2)</f>
        <v>0</v>
      </c>
      <c r="BL125" s="18" t="s">
        <v>135</v>
      </c>
      <c r="BM125" s="185" t="s">
        <v>1072</v>
      </c>
    </row>
    <row r="126" spans="1:65" s="2" customFormat="1" ht="29.25">
      <c r="A126" s="35"/>
      <c r="B126" s="36"/>
      <c r="C126" s="37"/>
      <c r="D126" s="187" t="s">
        <v>137</v>
      </c>
      <c r="E126" s="37"/>
      <c r="F126" s="188" t="s">
        <v>1073</v>
      </c>
      <c r="G126" s="37"/>
      <c r="H126" s="37"/>
      <c r="I126" s="189"/>
      <c r="J126" s="37"/>
      <c r="K126" s="37"/>
      <c r="L126" s="40"/>
      <c r="M126" s="190"/>
      <c r="N126" s="191"/>
      <c r="O126" s="65"/>
      <c r="P126" s="65"/>
      <c r="Q126" s="65"/>
      <c r="R126" s="65"/>
      <c r="S126" s="65"/>
      <c r="T126" s="66"/>
      <c r="U126" s="35"/>
      <c r="V126" s="35"/>
      <c r="W126" s="35"/>
      <c r="X126" s="35"/>
      <c r="Y126" s="35"/>
      <c r="Z126" s="35"/>
      <c r="AA126" s="35"/>
      <c r="AB126" s="35"/>
      <c r="AC126" s="35"/>
      <c r="AD126" s="35"/>
      <c r="AE126" s="35"/>
      <c r="AT126" s="18" t="s">
        <v>137</v>
      </c>
      <c r="AU126" s="18" t="s">
        <v>81</v>
      </c>
    </row>
    <row r="127" spans="1:65" s="2" customFormat="1" ht="39">
      <c r="A127" s="35"/>
      <c r="B127" s="36"/>
      <c r="C127" s="37"/>
      <c r="D127" s="187" t="s">
        <v>139</v>
      </c>
      <c r="E127" s="37"/>
      <c r="F127" s="192" t="s">
        <v>1052</v>
      </c>
      <c r="G127" s="37"/>
      <c r="H127" s="37"/>
      <c r="I127" s="189"/>
      <c r="J127" s="37"/>
      <c r="K127" s="37"/>
      <c r="L127" s="40"/>
      <c r="M127" s="190"/>
      <c r="N127" s="191"/>
      <c r="O127" s="65"/>
      <c r="P127" s="65"/>
      <c r="Q127" s="65"/>
      <c r="R127" s="65"/>
      <c r="S127" s="65"/>
      <c r="T127" s="66"/>
      <c r="U127" s="35"/>
      <c r="V127" s="35"/>
      <c r="W127" s="35"/>
      <c r="X127" s="35"/>
      <c r="Y127" s="35"/>
      <c r="Z127" s="35"/>
      <c r="AA127" s="35"/>
      <c r="AB127" s="35"/>
      <c r="AC127" s="35"/>
      <c r="AD127" s="35"/>
      <c r="AE127" s="35"/>
      <c r="AT127" s="18" t="s">
        <v>139</v>
      </c>
      <c r="AU127" s="18" t="s">
        <v>81</v>
      </c>
    </row>
    <row r="128" spans="1:65" s="13" customFormat="1" ht="11.25">
      <c r="B128" s="193"/>
      <c r="C128" s="194"/>
      <c r="D128" s="187" t="s">
        <v>143</v>
      </c>
      <c r="E128" s="195" t="s">
        <v>19</v>
      </c>
      <c r="F128" s="196" t="s">
        <v>1074</v>
      </c>
      <c r="G128" s="194"/>
      <c r="H128" s="197">
        <v>10.5</v>
      </c>
      <c r="I128" s="198"/>
      <c r="J128" s="194"/>
      <c r="K128" s="194"/>
      <c r="L128" s="199"/>
      <c r="M128" s="200"/>
      <c r="N128" s="201"/>
      <c r="O128" s="201"/>
      <c r="P128" s="201"/>
      <c r="Q128" s="201"/>
      <c r="R128" s="201"/>
      <c r="S128" s="201"/>
      <c r="T128" s="202"/>
      <c r="AT128" s="203" t="s">
        <v>143</v>
      </c>
      <c r="AU128" s="203" t="s">
        <v>81</v>
      </c>
      <c r="AV128" s="13" t="s">
        <v>81</v>
      </c>
      <c r="AW128" s="13" t="s">
        <v>33</v>
      </c>
      <c r="AX128" s="13" t="s">
        <v>79</v>
      </c>
      <c r="AY128" s="203" t="s">
        <v>127</v>
      </c>
    </row>
    <row r="129" spans="1:65" s="2" customFormat="1" ht="16.5" customHeight="1">
      <c r="A129" s="35"/>
      <c r="B129" s="36"/>
      <c r="C129" s="225" t="s">
        <v>241</v>
      </c>
      <c r="D129" s="225" t="s">
        <v>228</v>
      </c>
      <c r="E129" s="226" t="s">
        <v>1075</v>
      </c>
      <c r="F129" s="227" t="s">
        <v>1076</v>
      </c>
      <c r="G129" s="228" t="s">
        <v>133</v>
      </c>
      <c r="H129" s="229">
        <v>5</v>
      </c>
      <c r="I129" s="230"/>
      <c r="J129" s="231">
        <f>ROUND(I129*H129,2)</f>
        <v>0</v>
      </c>
      <c r="K129" s="227" t="s">
        <v>134</v>
      </c>
      <c r="L129" s="232"/>
      <c r="M129" s="233" t="s">
        <v>19</v>
      </c>
      <c r="N129" s="234" t="s">
        <v>42</v>
      </c>
      <c r="O129" s="65"/>
      <c r="P129" s="183">
        <f>O129*H129</f>
        <v>0</v>
      </c>
      <c r="Q129" s="183">
        <v>0</v>
      </c>
      <c r="R129" s="183">
        <f>Q129*H129</f>
        <v>0</v>
      </c>
      <c r="S129" s="183">
        <v>0</v>
      </c>
      <c r="T129" s="184">
        <f>S129*H129</f>
        <v>0</v>
      </c>
      <c r="U129" s="35"/>
      <c r="V129" s="35"/>
      <c r="W129" s="35"/>
      <c r="X129" s="35"/>
      <c r="Y129" s="35"/>
      <c r="Z129" s="35"/>
      <c r="AA129" s="35"/>
      <c r="AB129" s="35"/>
      <c r="AC129" s="35"/>
      <c r="AD129" s="35"/>
      <c r="AE129" s="35"/>
      <c r="AR129" s="185" t="s">
        <v>196</v>
      </c>
      <c r="AT129" s="185" t="s">
        <v>228</v>
      </c>
      <c r="AU129" s="185" t="s">
        <v>81</v>
      </c>
      <c r="AY129" s="18" t="s">
        <v>127</v>
      </c>
      <c r="BE129" s="186">
        <f>IF(N129="základní",J129,0)</f>
        <v>0</v>
      </c>
      <c r="BF129" s="186">
        <f>IF(N129="snížená",J129,0)</f>
        <v>0</v>
      </c>
      <c r="BG129" s="186">
        <f>IF(N129="zákl. přenesená",J129,0)</f>
        <v>0</v>
      </c>
      <c r="BH129" s="186">
        <f>IF(N129="sníž. přenesená",J129,0)</f>
        <v>0</v>
      </c>
      <c r="BI129" s="186">
        <f>IF(N129="nulová",J129,0)</f>
        <v>0</v>
      </c>
      <c r="BJ129" s="18" t="s">
        <v>79</v>
      </c>
      <c r="BK129" s="186">
        <f>ROUND(I129*H129,2)</f>
        <v>0</v>
      </c>
      <c r="BL129" s="18" t="s">
        <v>135</v>
      </c>
      <c r="BM129" s="185" t="s">
        <v>1077</v>
      </c>
    </row>
    <row r="130" spans="1:65" s="2" customFormat="1" ht="11.25">
      <c r="A130" s="35"/>
      <c r="B130" s="36"/>
      <c r="C130" s="37"/>
      <c r="D130" s="187" t="s">
        <v>137</v>
      </c>
      <c r="E130" s="37"/>
      <c r="F130" s="188" t="s">
        <v>1076</v>
      </c>
      <c r="G130" s="37"/>
      <c r="H130" s="37"/>
      <c r="I130" s="189"/>
      <c r="J130" s="37"/>
      <c r="K130" s="37"/>
      <c r="L130" s="40"/>
      <c r="M130" s="190"/>
      <c r="N130" s="191"/>
      <c r="O130" s="65"/>
      <c r="P130" s="65"/>
      <c r="Q130" s="65"/>
      <c r="R130" s="65"/>
      <c r="S130" s="65"/>
      <c r="T130" s="66"/>
      <c r="U130" s="35"/>
      <c r="V130" s="35"/>
      <c r="W130" s="35"/>
      <c r="X130" s="35"/>
      <c r="Y130" s="35"/>
      <c r="Z130" s="35"/>
      <c r="AA130" s="35"/>
      <c r="AB130" s="35"/>
      <c r="AC130" s="35"/>
      <c r="AD130" s="35"/>
      <c r="AE130" s="35"/>
      <c r="AT130" s="18" t="s">
        <v>137</v>
      </c>
      <c r="AU130" s="18" t="s">
        <v>81</v>
      </c>
    </row>
    <row r="131" spans="1:65" s="2" customFormat="1" ht="16.5" customHeight="1">
      <c r="A131" s="35"/>
      <c r="B131" s="36"/>
      <c r="C131" s="225" t="s">
        <v>8</v>
      </c>
      <c r="D131" s="225" t="s">
        <v>228</v>
      </c>
      <c r="E131" s="226" t="s">
        <v>1078</v>
      </c>
      <c r="F131" s="227" t="s">
        <v>1079</v>
      </c>
      <c r="G131" s="228" t="s">
        <v>133</v>
      </c>
      <c r="H131" s="229">
        <v>2</v>
      </c>
      <c r="I131" s="230"/>
      <c r="J131" s="231">
        <f>ROUND(I131*H131,2)</f>
        <v>0</v>
      </c>
      <c r="K131" s="227" t="s">
        <v>134</v>
      </c>
      <c r="L131" s="232"/>
      <c r="M131" s="233" t="s">
        <v>19</v>
      </c>
      <c r="N131" s="234" t="s">
        <v>42</v>
      </c>
      <c r="O131" s="65"/>
      <c r="P131" s="183">
        <f>O131*H131</f>
        <v>0</v>
      </c>
      <c r="Q131" s="183">
        <v>0</v>
      </c>
      <c r="R131" s="183">
        <f>Q131*H131</f>
        <v>0</v>
      </c>
      <c r="S131" s="183">
        <v>0</v>
      </c>
      <c r="T131" s="184">
        <f>S131*H131</f>
        <v>0</v>
      </c>
      <c r="U131" s="35"/>
      <c r="V131" s="35"/>
      <c r="W131" s="35"/>
      <c r="X131" s="35"/>
      <c r="Y131" s="35"/>
      <c r="Z131" s="35"/>
      <c r="AA131" s="35"/>
      <c r="AB131" s="35"/>
      <c r="AC131" s="35"/>
      <c r="AD131" s="35"/>
      <c r="AE131" s="35"/>
      <c r="AR131" s="185" t="s">
        <v>196</v>
      </c>
      <c r="AT131" s="185" t="s">
        <v>228</v>
      </c>
      <c r="AU131" s="185" t="s">
        <v>81</v>
      </c>
      <c r="AY131" s="18" t="s">
        <v>127</v>
      </c>
      <c r="BE131" s="186">
        <f>IF(N131="základní",J131,0)</f>
        <v>0</v>
      </c>
      <c r="BF131" s="186">
        <f>IF(N131="snížená",J131,0)</f>
        <v>0</v>
      </c>
      <c r="BG131" s="186">
        <f>IF(N131="zákl. přenesená",J131,0)</f>
        <v>0</v>
      </c>
      <c r="BH131" s="186">
        <f>IF(N131="sníž. přenesená",J131,0)</f>
        <v>0</v>
      </c>
      <c r="BI131" s="186">
        <f>IF(N131="nulová",J131,0)</f>
        <v>0</v>
      </c>
      <c r="BJ131" s="18" t="s">
        <v>79</v>
      </c>
      <c r="BK131" s="186">
        <f>ROUND(I131*H131,2)</f>
        <v>0</v>
      </c>
      <c r="BL131" s="18" t="s">
        <v>135</v>
      </c>
      <c r="BM131" s="185" t="s">
        <v>1080</v>
      </c>
    </row>
    <row r="132" spans="1:65" s="2" customFormat="1" ht="11.25">
      <c r="A132" s="35"/>
      <c r="B132" s="36"/>
      <c r="C132" s="37"/>
      <c r="D132" s="187" t="s">
        <v>137</v>
      </c>
      <c r="E132" s="37"/>
      <c r="F132" s="188" t="s">
        <v>1079</v>
      </c>
      <c r="G132" s="37"/>
      <c r="H132" s="37"/>
      <c r="I132" s="189"/>
      <c r="J132" s="37"/>
      <c r="K132" s="37"/>
      <c r="L132" s="40"/>
      <c r="M132" s="190"/>
      <c r="N132" s="191"/>
      <c r="O132" s="65"/>
      <c r="P132" s="65"/>
      <c r="Q132" s="65"/>
      <c r="R132" s="65"/>
      <c r="S132" s="65"/>
      <c r="T132" s="66"/>
      <c r="U132" s="35"/>
      <c r="V132" s="35"/>
      <c r="W132" s="35"/>
      <c r="X132" s="35"/>
      <c r="Y132" s="35"/>
      <c r="Z132" s="35"/>
      <c r="AA132" s="35"/>
      <c r="AB132" s="35"/>
      <c r="AC132" s="35"/>
      <c r="AD132" s="35"/>
      <c r="AE132" s="35"/>
      <c r="AT132" s="18" t="s">
        <v>137</v>
      </c>
      <c r="AU132" s="18" t="s">
        <v>81</v>
      </c>
    </row>
    <row r="133" spans="1:65" s="2" customFormat="1" ht="16.5" customHeight="1">
      <c r="A133" s="35"/>
      <c r="B133" s="36"/>
      <c r="C133" s="225" t="s">
        <v>254</v>
      </c>
      <c r="D133" s="225" t="s">
        <v>228</v>
      </c>
      <c r="E133" s="226" t="s">
        <v>1081</v>
      </c>
      <c r="F133" s="227" t="s">
        <v>1082</v>
      </c>
      <c r="G133" s="228" t="s">
        <v>133</v>
      </c>
      <c r="H133" s="229">
        <v>3</v>
      </c>
      <c r="I133" s="230"/>
      <c r="J133" s="231">
        <f>ROUND(I133*H133,2)</f>
        <v>0</v>
      </c>
      <c r="K133" s="227" t="s">
        <v>134</v>
      </c>
      <c r="L133" s="232"/>
      <c r="M133" s="233" t="s">
        <v>19</v>
      </c>
      <c r="N133" s="234" t="s">
        <v>42</v>
      </c>
      <c r="O133" s="65"/>
      <c r="P133" s="183">
        <f>O133*H133</f>
        <v>0</v>
      </c>
      <c r="Q133" s="183">
        <v>0</v>
      </c>
      <c r="R133" s="183">
        <f>Q133*H133</f>
        <v>0</v>
      </c>
      <c r="S133" s="183">
        <v>0</v>
      </c>
      <c r="T133" s="184">
        <f>S133*H133</f>
        <v>0</v>
      </c>
      <c r="U133" s="35"/>
      <c r="V133" s="35"/>
      <c r="W133" s="35"/>
      <c r="X133" s="35"/>
      <c r="Y133" s="35"/>
      <c r="Z133" s="35"/>
      <c r="AA133" s="35"/>
      <c r="AB133" s="35"/>
      <c r="AC133" s="35"/>
      <c r="AD133" s="35"/>
      <c r="AE133" s="35"/>
      <c r="AR133" s="185" t="s">
        <v>196</v>
      </c>
      <c r="AT133" s="185" t="s">
        <v>228</v>
      </c>
      <c r="AU133" s="185" t="s">
        <v>81</v>
      </c>
      <c r="AY133" s="18" t="s">
        <v>127</v>
      </c>
      <c r="BE133" s="186">
        <f>IF(N133="základní",J133,0)</f>
        <v>0</v>
      </c>
      <c r="BF133" s="186">
        <f>IF(N133="snížená",J133,0)</f>
        <v>0</v>
      </c>
      <c r="BG133" s="186">
        <f>IF(N133="zákl. přenesená",J133,0)</f>
        <v>0</v>
      </c>
      <c r="BH133" s="186">
        <f>IF(N133="sníž. přenesená",J133,0)</f>
        <v>0</v>
      </c>
      <c r="BI133" s="186">
        <f>IF(N133="nulová",J133,0)</f>
        <v>0</v>
      </c>
      <c r="BJ133" s="18" t="s">
        <v>79</v>
      </c>
      <c r="BK133" s="186">
        <f>ROUND(I133*H133,2)</f>
        <v>0</v>
      </c>
      <c r="BL133" s="18" t="s">
        <v>135</v>
      </c>
      <c r="BM133" s="185" t="s">
        <v>1083</v>
      </c>
    </row>
    <row r="134" spans="1:65" s="2" customFormat="1" ht="11.25">
      <c r="A134" s="35"/>
      <c r="B134" s="36"/>
      <c r="C134" s="37"/>
      <c r="D134" s="187" t="s">
        <v>137</v>
      </c>
      <c r="E134" s="37"/>
      <c r="F134" s="188" t="s">
        <v>1082</v>
      </c>
      <c r="G134" s="37"/>
      <c r="H134" s="37"/>
      <c r="I134" s="189"/>
      <c r="J134" s="37"/>
      <c r="K134" s="37"/>
      <c r="L134" s="40"/>
      <c r="M134" s="190"/>
      <c r="N134" s="191"/>
      <c r="O134" s="65"/>
      <c r="P134" s="65"/>
      <c r="Q134" s="65"/>
      <c r="R134" s="65"/>
      <c r="S134" s="65"/>
      <c r="T134" s="66"/>
      <c r="U134" s="35"/>
      <c r="V134" s="35"/>
      <c r="W134" s="35"/>
      <c r="X134" s="35"/>
      <c r="Y134" s="35"/>
      <c r="Z134" s="35"/>
      <c r="AA134" s="35"/>
      <c r="AB134" s="35"/>
      <c r="AC134" s="35"/>
      <c r="AD134" s="35"/>
      <c r="AE134" s="35"/>
      <c r="AT134" s="18" t="s">
        <v>137</v>
      </c>
      <c r="AU134" s="18" t="s">
        <v>81</v>
      </c>
    </row>
    <row r="135" spans="1:65" s="2" customFormat="1" ht="16.5" customHeight="1">
      <c r="A135" s="35"/>
      <c r="B135" s="36"/>
      <c r="C135" s="225" t="s">
        <v>261</v>
      </c>
      <c r="D135" s="225" t="s">
        <v>228</v>
      </c>
      <c r="E135" s="226" t="s">
        <v>1084</v>
      </c>
      <c r="F135" s="227" t="s">
        <v>1085</v>
      </c>
      <c r="G135" s="228" t="s">
        <v>133</v>
      </c>
      <c r="H135" s="229">
        <v>7</v>
      </c>
      <c r="I135" s="230"/>
      <c r="J135" s="231">
        <f>ROUND(I135*H135,2)</f>
        <v>0</v>
      </c>
      <c r="K135" s="227" t="s">
        <v>134</v>
      </c>
      <c r="L135" s="232"/>
      <c r="M135" s="233" t="s">
        <v>19</v>
      </c>
      <c r="N135" s="234" t="s">
        <v>42</v>
      </c>
      <c r="O135" s="65"/>
      <c r="P135" s="183">
        <f>O135*H135</f>
        <v>0</v>
      </c>
      <c r="Q135" s="183">
        <v>0</v>
      </c>
      <c r="R135" s="183">
        <f>Q135*H135</f>
        <v>0</v>
      </c>
      <c r="S135" s="183">
        <v>0</v>
      </c>
      <c r="T135" s="184">
        <f>S135*H135</f>
        <v>0</v>
      </c>
      <c r="U135" s="35"/>
      <c r="V135" s="35"/>
      <c r="W135" s="35"/>
      <c r="X135" s="35"/>
      <c r="Y135" s="35"/>
      <c r="Z135" s="35"/>
      <c r="AA135" s="35"/>
      <c r="AB135" s="35"/>
      <c r="AC135" s="35"/>
      <c r="AD135" s="35"/>
      <c r="AE135" s="35"/>
      <c r="AR135" s="185" t="s">
        <v>196</v>
      </c>
      <c r="AT135" s="185" t="s">
        <v>228</v>
      </c>
      <c r="AU135" s="185" t="s">
        <v>81</v>
      </c>
      <c r="AY135" s="18" t="s">
        <v>127</v>
      </c>
      <c r="BE135" s="186">
        <f>IF(N135="základní",J135,0)</f>
        <v>0</v>
      </c>
      <c r="BF135" s="186">
        <f>IF(N135="snížená",J135,0)</f>
        <v>0</v>
      </c>
      <c r="BG135" s="186">
        <f>IF(N135="zákl. přenesená",J135,0)</f>
        <v>0</v>
      </c>
      <c r="BH135" s="186">
        <f>IF(N135="sníž. přenesená",J135,0)</f>
        <v>0</v>
      </c>
      <c r="BI135" s="186">
        <f>IF(N135="nulová",J135,0)</f>
        <v>0</v>
      </c>
      <c r="BJ135" s="18" t="s">
        <v>79</v>
      </c>
      <c r="BK135" s="186">
        <f>ROUND(I135*H135,2)</f>
        <v>0</v>
      </c>
      <c r="BL135" s="18" t="s">
        <v>135</v>
      </c>
      <c r="BM135" s="185" t="s">
        <v>1086</v>
      </c>
    </row>
    <row r="136" spans="1:65" s="2" customFormat="1" ht="11.25">
      <c r="A136" s="35"/>
      <c r="B136" s="36"/>
      <c r="C136" s="37"/>
      <c r="D136" s="187" t="s">
        <v>137</v>
      </c>
      <c r="E136" s="37"/>
      <c r="F136" s="188" t="s">
        <v>1085</v>
      </c>
      <c r="G136" s="37"/>
      <c r="H136" s="37"/>
      <c r="I136" s="189"/>
      <c r="J136" s="37"/>
      <c r="K136" s="37"/>
      <c r="L136" s="40"/>
      <c r="M136" s="190"/>
      <c r="N136" s="191"/>
      <c r="O136" s="65"/>
      <c r="P136" s="65"/>
      <c r="Q136" s="65"/>
      <c r="R136" s="65"/>
      <c r="S136" s="65"/>
      <c r="T136" s="66"/>
      <c r="U136" s="35"/>
      <c r="V136" s="35"/>
      <c r="W136" s="35"/>
      <c r="X136" s="35"/>
      <c r="Y136" s="35"/>
      <c r="Z136" s="35"/>
      <c r="AA136" s="35"/>
      <c r="AB136" s="35"/>
      <c r="AC136" s="35"/>
      <c r="AD136" s="35"/>
      <c r="AE136" s="35"/>
      <c r="AT136" s="18" t="s">
        <v>137</v>
      </c>
      <c r="AU136" s="18" t="s">
        <v>81</v>
      </c>
    </row>
    <row r="137" spans="1:65" s="2" customFormat="1" ht="16.5" customHeight="1">
      <c r="A137" s="35"/>
      <c r="B137" s="36"/>
      <c r="C137" s="174" t="s">
        <v>266</v>
      </c>
      <c r="D137" s="174" t="s">
        <v>130</v>
      </c>
      <c r="E137" s="175" t="s">
        <v>1087</v>
      </c>
      <c r="F137" s="176" t="s">
        <v>1088</v>
      </c>
      <c r="G137" s="177" t="s">
        <v>182</v>
      </c>
      <c r="H137" s="178">
        <v>19.2</v>
      </c>
      <c r="I137" s="179"/>
      <c r="J137" s="180">
        <f>ROUND(I137*H137,2)</f>
        <v>0</v>
      </c>
      <c r="K137" s="176" t="s">
        <v>134</v>
      </c>
      <c r="L137" s="40"/>
      <c r="M137" s="181" t="s">
        <v>19</v>
      </c>
      <c r="N137" s="182" t="s">
        <v>42</v>
      </c>
      <c r="O137" s="65"/>
      <c r="P137" s="183">
        <f>O137*H137</f>
        <v>0</v>
      </c>
      <c r="Q137" s="183">
        <v>0</v>
      </c>
      <c r="R137" s="183">
        <f>Q137*H137</f>
        <v>0</v>
      </c>
      <c r="S137" s="183">
        <v>0</v>
      </c>
      <c r="T137" s="184">
        <f>S137*H137</f>
        <v>0</v>
      </c>
      <c r="U137" s="35"/>
      <c r="V137" s="35"/>
      <c r="W137" s="35"/>
      <c r="X137" s="35"/>
      <c r="Y137" s="35"/>
      <c r="Z137" s="35"/>
      <c r="AA137" s="35"/>
      <c r="AB137" s="35"/>
      <c r="AC137" s="35"/>
      <c r="AD137" s="35"/>
      <c r="AE137" s="35"/>
      <c r="AR137" s="185" t="s">
        <v>135</v>
      </c>
      <c r="AT137" s="185" t="s">
        <v>130</v>
      </c>
      <c r="AU137" s="185" t="s">
        <v>81</v>
      </c>
      <c r="AY137" s="18" t="s">
        <v>127</v>
      </c>
      <c r="BE137" s="186">
        <f>IF(N137="základní",J137,0)</f>
        <v>0</v>
      </c>
      <c r="BF137" s="186">
        <f>IF(N137="snížená",J137,0)</f>
        <v>0</v>
      </c>
      <c r="BG137" s="186">
        <f>IF(N137="zákl. přenesená",J137,0)</f>
        <v>0</v>
      </c>
      <c r="BH137" s="186">
        <f>IF(N137="sníž. přenesená",J137,0)</f>
        <v>0</v>
      </c>
      <c r="BI137" s="186">
        <f>IF(N137="nulová",J137,0)</f>
        <v>0</v>
      </c>
      <c r="BJ137" s="18" t="s">
        <v>79</v>
      </c>
      <c r="BK137" s="186">
        <f>ROUND(I137*H137,2)</f>
        <v>0</v>
      </c>
      <c r="BL137" s="18" t="s">
        <v>135</v>
      </c>
      <c r="BM137" s="185" t="s">
        <v>1089</v>
      </c>
    </row>
    <row r="138" spans="1:65" s="2" customFormat="1" ht="29.25">
      <c r="A138" s="35"/>
      <c r="B138" s="36"/>
      <c r="C138" s="37"/>
      <c r="D138" s="187" t="s">
        <v>137</v>
      </c>
      <c r="E138" s="37"/>
      <c r="F138" s="188" t="s">
        <v>1090</v>
      </c>
      <c r="G138" s="37"/>
      <c r="H138" s="37"/>
      <c r="I138" s="189"/>
      <c r="J138" s="37"/>
      <c r="K138" s="37"/>
      <c r="L138" s="40"/>
      <c r="M138" s="190"/>
      <c r="N138" s="191"/>
      <c r="O138" s="65"/>
      <c r="P138" s="65"/>
      <c r="Q138" s="65"/>
      <c r="R138" s="65"/>
      <c r="S138" s="65"/>
      <c r="T138" s="66"/>
      <c r="U138" s="35"/>
      <c r="V138" s="35"/>
      <c r="W138" s="35"/>
      <c r="X138" s="35"/>
      <c r="Y138" s="35"/>
      <c r="Z138" s="35"/>
      <c r="AA138" s="35"/>
      <c r="AB138" s="35"/>
      <c r="AC138" s="35"/>
      <c r="AD138" s="35"/>
      <c r="AE138" s="35"/>
      <c r="AT138" s="18" t="s">
        <v>137</v>
      </c>
      <c r="AU138" s="18" t="s">
        <v>81</v>
      </c>
    </row>
    <row r="139" spans="1:65" s="2" customFormat="1" ht="39">
      <c r="A139" s="35"/>
      <c r="B139" s="36"/>
      <c r="C139" s="37"/>
      <c r="D139" s="187" t="s">
        <v>139</v>
      </c>
      <c r="E139" s="37"/>
      <c r="F139" s="192" t="s">
        <v>1052</v>
      </c>
      <c r="G139" s="37"/>
      <c r="H139" s="37"/>
      <c r="I139" s="189"/>
      <c r="J139" s="37"/>
      <c r="K139" s="37"/>
      <c r="L139" s="40"/>
      <c r="M139" s="190"/>
      <c r="N139" s="191"/>
      <c r="O139" s="65"/>
      <c r="P139" s="65"/>
      <c r="Q139" s="65"/>
      <c r="R139" s="65"/>
      <c r="S139" s="65"/>
      <c r="T139" s="66"/>
      <c r="U139" s="35"/>
      <c r="V139" s="35"/>
      <c r="W139" s="35"/>
      <c r="X139" s="35"/>
      <c r="Y139" s="35"/>
      <c r="Z139" s="35"/>
      <c r="AA139" s="35"/>
      <c r="AB139" s="35"/>
      <c r="AC139" s="35"/>
      <c r="AD139" s="35"/>
      <c r="AE139" s="35"/>
      <c r="AT139" s="18" t="s">
        <v>139</v>
      </c>
      <c r="AU139" s="18" t="s">
        <v>81</v>
      </c>
    </row>
    <row r="140" spans="1:65" s="2" customFormat="1" ht="16.5" customHeight="1">
      <c r="A140" s="35"/>
      <c r="B140" s="36"/>
      <c r="C140" s="225" t="s">
        <v>272</v>
      </c>
      <c r="D140" s="225" t="s">
        <v>228</v>
      </c>
      <c r="E140" s="226" t="s">
        <v>1091</v>
      </c>
      <c r="F140" s="227" t="s">
        <v>1092</v>
      </c>
      <c r="G140" s="228" t="s">
        <v>182</v>
      </c>
      <c r="H140" s="229">
        <v>19.2</v>
      </c>
      <c r="I140" s="230"/>
      <c r="J140" s="231">
        <f>ROUND(I140*H140,2)</f>
        <v>0</v>
      </c>
      <c r="K140" s="227" t="s">
        <v>134</v>
      </c>
      <c r="L140" s="232"/>
      <c r="M140" s="233" t="s">
        <v>19</v>
      </c>
      <c r="N140" s="234" t="s">
        <v>42</v>
      </c>
      <c r="O140" s="65"/>
      <c r="P140" s="183">
        <f>O140*H140</f>
        <v>0</v>
      </c>
      <c r="Q140" s="183">
        <v>4.1799999999999997E-3</v>
      </c>
      <c r="R140" s="183">
        <f>Q140*H140</f>
        <v>8.0255999999999994E-2</v>
      </c>
      <c r="S140" s="183">
        <v>0</v>
      </c>
      <c r="T140" s="184">
        <f>S140*H140</f>
        <v>0</v>
      </c>
      <c r="U140" s="35"/>
      <c r="V140" s="35"/>
      <c r="W140" s="35"/>
      <c r="X140" s="35"/>
      <c r="Y140" s="35"/>
      <c r="Z140" s="35"/>
      <c r="AA140" s="35"/>
      <c r="AB140" s="35"/>
      <c r="AC140" s="35"/>
      <c r="AD140" s="35"/>
      <c r="AE140" s="35"/>
      <c r="AR140" s="185" t="s">
        <v>196</v>
      </c>
      <c r="AT140" s="185" t="s">
        <v>228</v>
      </c>
      <c r="AU140" s="185" t="s">
        <v>81</v>
      </c>
      <c r="AY140" s="18" t="s">
        <v>127</v>
      </c>
      <c r="BE140" s="186">
        <f>IF(N140="základní",J140,0)</f>
        <v>0</v>
      </c>
      <c r="BF140" s="186">
        <f>IF(N140="snížená",J140,0)</f>
        <v>0</v>
      </c>
      <c r="BG140" s="186">
        <f>IF(N140="zákl. přenesená",J140,0)</f>
        <v>0</v>
      </c>
      <c r="BH140" s="186">
        <f>IF(N140="sníž. přenesená",J140,0)</f>
        <v>0</v>
      </c>
      <c r="BI140" s="186">
        <f>IF(N140="nulová",J140,0)</f>
        <v>0</v>
      </c>
      <c r="BJ140" s="18" t="s">
        <v>79</v>
      </c>
      <c r="BK140" s="186">
        <f>ROUND(I140*H140,2)</f>
        <v>0</v>
      </c>
      <c r="BL140" s="18" t="s">
        <v>135</v>
      </c>
      <c r="BM140" s="185" t="s">
        <v>1093</v>
      </c>
    </row>
    <row r="141" spans="1:65" s="2" customFormat="1" ht="11.25">
      <c r="A141" s="35"/>
      <c r="B141" s="36"/>
      <c r="C141" s="37"/>
      <c r="D141" s="187" t="s">
        <v>137</v>
      </c>
      <c r="E141" s="37"/>
      <c r="F141" s="188" t="s">
        <v>1092</v>
      </c>
      <c r="G141" s="37"/>
      <c r="H141" s="37"/>
      <c r="I141" s="189"/>
      <c r="J141" s="37"/>
      <c r="K141" s="37"/>
      <c r="L141" s="40"/>
      <c r="M141" s="190"/>
      <c r="N141" s="191"/>
      <c r="O141" s="65"/>
      <c r="P141" s="65"/>
      <c r="Q141" s="65"/>
      <c r="R141" s="65"/>
      <c r="S141" s="65"/>
      <c r="T141" s="66"/>
      <c r="U141" s="35"/>
      <c r="V141" s="35"/>
      <c r="W141" s="35"/>
      <c r="X141" s="35"/>
      <c r="Y141" s="35"/>
      <c r="Z141" s="35"/>
      <c r="AA141" s="35"/>
      <c r="AB141" s="35"/>
      <c r="AC141" s="35"/>
      <c r="AD141" s="35"/>
      <c r="AE141" s="35"/>
      <c r="AT141" s="18" t="s">
        <v>137</v>
      </c>
      <c r="AU141" s="18" t="s">
        <v>81</v>
      </c>
    </row>
    <row r="142" spans="1:65" s="2" customFormat="1" ht="16.5" customHeight="1">
      <c r="A142" s="35"/>
      <c r="B142" s="36"/>
      <c r="C142" s="174" t="s">
        <v>277</v>
      </c>
      <c r="D142" s="174" t="s">
        <v>130</v>
      </c>
      <c r="E142" s="175" t="s">
        <v>1094</v>
      </c>
      <c r="F142" s="176" t="s">
        <v>1095</v>
      </c>
      <c r="G142" s="177" t="s">
        <v>236</v>
      </c>
      <c r="H142" s="178">
        <v>2561</v>
      </c>
      <c r="I142" s="179"/>
      <c r="J142" s="180">
        <f>ROUND(I142*H142,2)</f>
        <v>0</v>
      </c>
      <c r="K142" s="176" t="s">
        <v>134</v>
      </c>
      <c r="L142" s="40"/>
      <c r="M142" s="181" t="s">
        <v>19</v>
      </c>
      <c r="N142" s="182" t="s">
        <v>42</v>
      </c>
      <c r="O142" s="65"/>
      <c r="P142" s="183">
        <f>O142*H142</f>
        <v>0</v>
      </c>
      <c r="Q142" s="183">
        <v>0</v>
      </c>
      <c r="R142" s="183">
        <f>Q142*H142</f>
        <v>0</v>
      </c>
      <c r="S142" s="183">
        <v>0</v>
      </c>
      <c r="T142" s="184">
        <f>S142*H142</f>
        <v>0</v>
      </c>
      <c r="U142" s="35"/>
      <c r="V142" s="35"/>
      <c r="W142" s="35"/>
      <c r="X142" s="35"/>
      <c r="Y142" s="35"/>
      <c r="Z142" s="35"/>
      <c r="AA142" s="35"/>
      <c r="AB142" s="35"/>
      <c r="AC142" s="35"/>
      <c r="AD142" s="35"/>
      <c r="AE142" s="35"/>
      <c r="AR142" s="185" t="s">
        <v>489</v>
      </c>
      <c r="AT142" s="185" t="s">
        <v>130</v>
      </c>
      <c r="AU142" s="185" t="s">
        <v>81</v>
      </c>
      <c r="AY142" s="18" t="s">
        <v>127</v>
      </c>
      <c r="BE142" s="186">
        <f>IF(N142="základní",J142,0)</f>
        <v>0</v>
      </c>
      <c r="BF142" s="186">
        <f>IF(N142="snížená",J142,0)</f>
        <v>0</v>
      </c>
      <c r="BG142" s="186">
        <f>IF(N142="zákl. přenesená",J142,0)</f>
        <v>0</v>
      </c>
      <c r="BH142" s="186">
        <f>IF(N142="sníž. přenesená",J142,0)</f>
        <v>0</v>
      </c>
      <c r="BI142" s="186">
        <f>IF(N142="nulová",J142,0)</f>
        <v>0</v>
      </c>
      <c r="BJ142" s="18" t="s">
        <v>79</v>
      </c>
      <c r="BK142" s="186">
        <f>ROUND(I142*H142,2)</f>
        <v>0</v>
      </c>
      <c r="BL142" s="18" t="s">
        <v>489</v>
      </c>
      <c r="BM142" s="185" t="s">
        <v>1096</v>
      </c>
    </row>
    <row r="143" spans="1:65" s="2" customFormat="1" ht="19.5">
      <c r="A143" s="35"/>
      <c r="B143" s="36"/>
      <c r="C143" s="37"/>
      <c r="D143" s="187" t="s">
        <v>137</v>
      </c>
      <c r="E143" s="37"/>
      <c r="F143" s="188" t="s">
        <v>1097</v>
      </c>
      <c r="G143" s="37"/>
      <c r="H143" s="37"/>
      <c r="I143" s="189"/>
      <c r="J143" s="37"/>
      <c r="K143" s="37"/>
      <c r="L143" s="40"/>
      <c r="M143" s="190"/>
      <c r="N143" s="191"/>
      <c r="O143" s="65"/>
      <c r="P143" s="65"/>
      <c r="Q143" s="65"/>
      <c r="R143" s="65"/>
      <c r="S143" s="65"/>
      <c r="T143" s="66"/>
      <c r="U143" s="35"/>
      <c r="V143" s="35"/>
      <c r="W143" s="35"/>
      <c r="X143" s="35"/>
      <c r="Y143" s="35"/>
      <c r="Z143" s="35"/>
      <c r="AA143" s="35"/>
      <c r="AB143" s="35"/>
      <c r="AC143" s="35"/>
      <c r="AD143" s="35"/>
      <c r="AE143" s="35"/>
      <c r="AT143" s="18" t="s">
        <v>137</v>
      </c>
      <c r="AU143" s="18" t="s">
        <v>81</v>
      </c>
    </row>
    <row r="144" spans="1:65" s="2" customFormat="1" ht="29.25">
      <c r="A144" s="35"/>
      <c r="B144" s="36"/>
      <c r="C144" s="37"/>
      <c r="D144" s="187" t="s">
        <v>139</v>
      </c>
      <c r="E144" s="37"/>
      <c r="F144" s="192" t="s">
        <v>1098</v>
      </c>
      <c r="G144" s="37"/>
      <c r="H144" s="37"/>
      <c r="I144" s="189"/>
      <c r="J144" s="37"/>
      <c r="K144" s="37"/>
      <c r="L144" s="40"/>
      <c r="M144" s="190"/>
      <c r="N144" s="191"/>
      <c r="O144" s="65"/>
      <c r="P144" s="65"/>
      <c r="Q144" s="65"/>
      <c r="R144" s="65"/>
      <c r="S144" s="65"/>
      <c r="T144" s="66"/>
      <c r="U144" s="35"/>
      <c r="V144" s="35"/>
      <c r="W144" s="35"/>
      <c r="X144" s="35"/>
      <c r="Y144" s="35"/>
      <c r="Z144" s="35"/>
      <c r="AA144" s="35"/>
      <c r="AB144" s="35"/>
      <c r="AC144" s="35"/>
      <c r="AD144" s="35"/>
      <c r="AE144" s="35"/>
      <c r="AT144" s="18" t="s">
        <v>139</v>
      </c>
      <c r="AU144" s="18" t="s">
        <v>81</v>
      </c>
    </row>
    <row r="145" spans="1:65" s="2" customFormat="1" ht="19.5">
      <c r="A145" s="35"/>
      <c r="B145" s="36"/>
      <c r="C145" s="37"/>
      <c r="D145" s="187" t="s">
        <v>141</v>
      </c>
      <c r="E145" s="37"/>
      <c r="F145" s="192" t="s">
        <v>1099</v>
      </c>
      <c r="G145" s="37"/>
      <c r="H145" s="37"/>
      <c r="I145" s="189"/>
      <c r="J145" s="37"/>
      <c r="K145" s="37"/>
      <c r="L145" s="40"/>
      <c r="M145" s="190"/>
      <c r="N145" s="191"/>
      <c r="O145" s="65"/>
      <c r="P145" s="65"/>
      <c r="Q145" s="65"/>
      <c r="R145" s="65"/>
      <c r="S145" s="65"/>
      <c r="T145" s="66"/>
      <c r="U145" s="35"/>
      <c r="V145" s="35"/>
      <c r="W145" s="35"/>
      <c r="X145" s="35"/>
      <c r="Y145" s="35"/>
      <c r="Z145" s="35"/>
      <c r="AA145" s="35"/>
      <c r="AB145" s="35"/>
      <c r="AC145" s="35"/>
      <c r="AD145" s="35"/>
      <c r="AE145" s="35"/>
      <c r="AT145" s="18" t="s">
        <v>141</v>
      </c>
      <c r="AU145" s="18" t="s">
        <v>81</v>
      </c>
    </row>
    <row r="146" spans="1:65" s="13" customFormat="1" ht="11.25">
      <c r="B146" s="193"/>
      <c r="C146" s="194"/>
      <c r="D146" s="187" t="s">
        <v>143</v>
      </c>
      <c r="E146" s="195" t="s">
        <v>19</v>
      </c>
      <c r="F146" s="196" t="s">
        <v>1100</v>
      </c>
      <c r="G146" s="194"/>
      <c r="H146" s="197">
        <v>2561</v>
      </c>
      <c r="I146" s="198"/>
      <c r="J146" s="194"/>
      <c r="K146" s="194"/>
      <c r="L146" s="199"/>
      <c r="M146" s="200"/>
      <c r="N146" s="201"/>
      <c r="O146" s="201"/>
      <c r="P146" s="201"/>
      <c r="Q146" s="201"/>
      <c r="R146" s="201"/>
      <c r="S146" s="201"/>
      <c r="T146" s="202"/>
      <c r="AT146" s="203" t="s">
        <v>143</v>
      </c>
      <c r="AU146" s="203" t="s">
        <v>81</v>
      </c>
      <c r="AV146" s="13" t="s">
        <v>81</v>
      </c>
      <c r="AW146" s="13" t="s">
        <v>33</v>
      </c>
      <c r="AX146" s="13" t="s">
        <v>79</v>
      </c>
      <c r="AY146" s="203" t="s">
        <v>127</v>
      </c>
    </row>
    <row r="147" spans="1:65" s="2" customFormat="1" ht="16.5" customHeight="1">
      <c r="A147" s="35"/>
      <c r="B147" s="36"/>
      <c r="C147" s="225" t="s">
        <v>7</v>
      </c>
      <c r="D147" s="225" t="s">
        <v>228</v>
      </c>
      <c r="E147" s="226" t="s">
        <v>1101</v>
      </c>
      <c r="F147" s="227" t="s">
        <v>1102</v>
      </c>
      <c r="G147" s="228" t="s">
        <v>147</v>
      </c>
      <c r="H147" s="229">
        <v>1974</v>
      </c>
      <c r="I147" s="230"/>
      <c r="J147" s="231">
        <f>ROUND(I147*H147,2)</f>
        <v>0</v>
      </c>
      <c r="K147" s="227" t="s">
        <v>134</v>
      </c>
      <c r="L147" s="232"/>
      <c r="M147" s="233" t="s">
        <v>19</v>
      </c>
      <c r="N147" s="234" t="s">
        <v>42</v>
      </c>
      <c r="O147" s="65"/>
      <c r="P147" s="183">
        <f>O147*H147</f>
        <v>0</v>
      </c>
      <c r="Q147" s="183">
        <v>1</v>
      </c>
      <c r="R147" s="183">
        <f>Q147*H147</f>
        <v>1974</v>
      </c>
      <c r="S147" s="183">
        <v>0</v>
      </c>
      <c r="T147" s="184">
        <f>S147*H147</f>
        <v>0</v>
      </c>
      <c r="U147" s="35"/>
      <c r="V147" s="35"/>
      <c r="W147" s="35"/>
      <c r="X147" s="35"/>
      <c r="Y147" s="35"/>
      <c r="Z147" s="35"/>
      <c r="AA147" s="35"/>
      <c r="AB147" s="35"/>
      <c r="AC147" s="35"/>
      <c r="AD147" s="35"/>
      <c r="AE147" s="35"/>
      <c r="AR147" s="185" t="s">
        <v>489</v>
      </c>
      <c r="AT147" s="185" t="s">
        <v>228</v>
      </c>
      <c r="AU147" s="185" t="s">
        <v>81</v>
      </c>
      <c r="AY147" s="18" t="s">
        <v>127</v>
      </c>
      <c r="BE147" s="186">
        <f>IF(N147="základní",J147,0)</f>
        <v>0</v>
      </c>
      <c r="BF147" s="186">
        <f>IF(N147="snížená",J147,0)</f>
        <v>0</v>
      </c>
      <c r="BG147" s="186">
        <f>IF(N147="zákl. přenesená",J147,0)</f>
        <v>0</v>
      </c>
      <c r="BH147" s="186">
        <f>IF(N147="sníž. přenesená",J147,0)</f>
        <v>0</v>
      </c>
      <c r="BI147" s="186">
        <f>IF(N147="nulová",J147,0)</f>
        <v>0</v>
      </c>
      <c r="BJ147" s="18" t="s">
        <v>79</v>
      </c>
      <c r="BK147" s="186">
        <f>ROUND(I147*H147,2)</f>
        <v>0</v>
      </c>
      <c r="BL147" s="18" t="s">
        <v>489</v>
      </c>
      <c r="BM147" s="185" t="s">
        <v>1103</v>
      </c>
    </row>
    <row r="148" spans="1:65" s="2" customFormat="1" ht="11.25">
      <c r="A148" s="35"/>
      <c r="B148" s="36"/>
      <c r="C148" s="37"/>
      <c r="D148" s="187" t="s">
        <v>137</v>
      </c>
      <c r="E148" s="37"/>
      <c r="F148" s="188" t="s">
        <v>1102</v>
      </c>
      <c r="G148" s="37"/>
      <c r="H148" s="37"/>
      <c r="I148" s="189"/>
      <c r="J148" s="37"/>
      <c r="K148" s="37"/>
      <c r="L148" s="40"/>
      <c r="M148" s="190"/>
      <c r="N148" s="191"/>
      <c r="O148" s="65"/>
      <c r="P148" s="65"/>
      <c r="Q148" s="65"/>
      <c r="R148" s="65"/>
      <c r="S148" s="65"/>
      <c r="T148" s="66"/>
      <c r="U148" s="35"/>
      <c r="V148" s="35"/>
      <c r="W148" s="35"/>
      <c r="X148" s="35"/>
      <c r="Y148" s="35"/>
      <c r="Z148" s="35"/>
      <c r="AA148" s="35"/>
      <c r="AB148" s="35"/>
      <c r="AC148" s="35"/>
      <c r="AD148" s="35"/>
      <c r="AE148" s="35"/>
      <c r="AT148" s="18" t="s">
        <v>137</v>
      </c>
      <c r="AU148" s="18" t="s">
        <v>81</v>
      </c>
    </row>
    <row r="149" spans="1:65" s="13" customFormat="1" ht="11.25">
      <c r="B149" s="193"/>
      <c r="C149" s="194"/>
      <c r="D149" s="187" t="s">
        <v>143</v>
      </c>
      <c r="E149" s="195" t="s">
        <v>19</v>
      </c>
      <c r="F149" s="196" t="s">
        <v>1104</v>
      </c>
      <c r="G149" s="194"/>
      <c r="H149" s="197">
        <v>1974</v>
      </c>
      <c r="I149" s="198"/>
      <c r="J149" s="194"/>
      <c r="K149" s="194"/>
      <c r="L149" s="199"/>
      <c r="M149" s="200"/>
      <c r="N149" s="201"/>
      <c r="O149" s="201"/>
      <c r="P149" s="201"/>
      <c r="Q149" s="201"/>
      <c r="R149" s="201"/>
      <c r="S149" s="201"/>
      <c r="T149" s="202"/>
      <c r="AT149" s="203" t="s">
        <v>143</v>
      </c>
      <c r="AU149" s="203" t="s">
        <v>81</v>
      </c>
      <c r="AV149" s="13" t="s">
        <v>81</v>
      </c>
      <c r="AW149" s="13" t="s">
        <v>33</v>
      </c>
      <c r="AX149" s="13" t="s">
        <v>79</v>
      </c>
      <c r="AY149" s="203" t="s">
        <v>127</v>
      </c>
    </row>
    <row r="150" spans="1:65" s="2" customFormat="1" ht="16.5" customHeight="1">
      <c r="A150" s="35"/>
      <c r="B150" s="36"/>
      <c r="C150" s="225" t="s">
        <v>289</v>
      </c>
      <c r="D150" s="225" t="s">
        <v>228</v>
      </c>
      <c r="E150" s="226" t="s">
        <v>1105</v>
      </c>
      <c r="F150" s="227" t="s">
        <v>1106</v>
      </c>
      <c r="G150" s="228" t="s">
        <v>236</v>
      </c>
      <c r="H150" s="229">
        <v>1382</v>
      </c>
      <c r="I150" s="230"/>
      <c r="J150" s="231">
        <f>ROUND(I150*H150,2)</f>
        <v>0</v>
      </c>
      <c r="K150" s="227" t="s">
        <v>134</v>
      </c>
      <c r="L150" s="232"/>
      <c r="M150" s="233" t="s">
        <v>19</v>
      </c>
      <c r="N150" s="234" t="s">
        <v>42</v>
      </c>
      <c r="O150" s="65"/>
      <c r="P150" s="183">
        <f>O150*H150</f>
        <v>0</v>
      </c>
      <c r="Q150" s="183">
        <v>0</v>
      </c>
      <c r="R150" s="183">
        <f>Q150*H150</f>
        <v>0</v>
      </c>
      <c r="S150" s="183">
        <v>0</v>
      </c>
      <c r="T150" s="184">
        <f>S150*H150</f>
        <v>0</v>
      </c>
      <c r="U150" s="35"/>
      <c r="V150" s="35"/>
      <c r="W150" s="35"/>
      <c r="X150" s="35"/>
      <c r="Y150" s="35"/>
      <c r="Z150" s="35"/>
      <c r="AA150" s="35"/>
      <c r="AB150" s="35"/>
      <c r="AC150" s="35"/>
      <c r="AD150" s="35"/>
      <c r="AE150" s="35"/>
      <c r="AR150" s="185" t="s">
        <v>489</v>
      </c>
      <c r="AT150" s="185" t="s">
        <v>228</v>
      </c>
      <c r="AU150" s="185" t="s">
        <v>81</v>
      </c>
      <c r="AY150" s="18" t="s">
        <v>127</v>
      </c>
      <c r="BE150" s="186">
        <f>IF(N150="základní",J150,0)</f>
        <v>0</v>
      </c>
      <c r="BF150" s="186">
        <f>IF(N150="snížená",J150,0)</f>
        <v>0</v>
      </c>
      <c r="BG150" s="186">
        <f>IF(N150="zákl. přenesená",J150,0)</f>
        <v>0</v>
      </c>
      <c r="BH150" s="186">
        <f>IF(N150="sníž. přenesená",J150,0)</f>
        <v>0</v>
      </c>
      <c r="BI150" s="186">
        <f>IF(N150="nulová",J150,0)</f>
        <v>0</v>
      </c>
      <c r="BJ150" s="18" t="s">
        <v>79</v>
      </c>
      <c r="BK150" s="186">
        <f>ROUND(I150*H150,2)</f>
        <v>0</v>
      </c>
      <c r="BL150" s="18" t="s">
        <v>489</v>
      </c>
      <c r="BM150" s="185" t="s">
        <v>1107</v>
      </c>
    </row>
    <row r="151" spans="1:65" s="2" customFormat="1" ht="11.25">
      <c r="A151" s="35"/>
      <c r="B151" s="36"/>
      <c r="C151" s="37"/>
      <c r="D151" s="187" t="s">
        <v>137</v>
      </c>
      <c r="E151" s="37"/>
      <c r="F151" s="188" t="s">
        <v>1106</v>
      </c>
      <c r="G151" s="37"/>
      <c r="H151" s="37"/>
      <c r="I151" s="189"/>
      <c r="J151" s="37"/>
      <c r="K151" s="37"/>
      <c r="L151" s="40"/>
      <c r="M151" s="190"/>
      <c r="N151" s="191"/>
      <c r="O151" s="65"/>
      <c r="P151" s="65"/>
      <c r="Q151" s="65"/>
      <c r="R151" s="65"/>
      <c r="S151" s="65"/>
      <c r="T151" s="66"/>
      <c r="U151" s="35"/>
      <c r="V151" s="35"/>
      <c r="W151" s="35"/>
      <c r="X151" s="35"/>
      <c r="Y151" s="35"/>
      <c r="Z151" s="35"/>
      <c r="AA151" s="35"/>
      <c r="AB151" s="35"/>
      <c r="AC151" s="35"/>
      <c r="AD151" s="35"/>
      <c r="AE151" s="35"/>
      <c r="AT151" s="18" t="s">
        <v>137</v>
      </c>
      <c r="AU151" s="18" t="s">
        <v>81</v>
      </c>
    </row>
    <row r="152" spans="1:65" s="2" customFormat="1" ht="19.5">
      <c r="A152" s="35"/>
      <c r="B152" s="36"/>
      <c r="C152" s="37"/>
      <c r="D152" s="187" t="s">
        <v>141</v>
      </c>
      <c r="E152" s="37"/>
      <c r="F152" s="192" t="s">
        <v>1108</v>
      </c>
      <c r="G152" s="37"/>
      <c r="H152" s="37"/>
      <c r="I152" s="189"/>
      <c r="J152" s="37"/>
      <c r="K152" s="37"/>
      <c r="L152" s="40"/>
      <c r="M152" s="190"/>
      <c r="N152" s="191"/>
      <c r="O152" s="65"/>
      <c r="P152" s="65"/>
      <c r="Q152" s="65"/>
      <c r="R152" s="65"/>
      <c r="S152" s="65"/>
      <c r="T152" s="66"/>
      <c r="U152" s="35"/>
      <c r="V152" s="35"/>
      <c r="W152" s="35"/>
      <c r="X152" s="35"/>
      <c r="Y152" s="35"/>
      <c r="Z152" s="35"/>
      <c r="AA152" s="35"/>
      <c r="AB152" s="35"/>
      <c r="AC152" s="35"/>
      <c r="AD152" s="35"/>
      <c r="AE152" s="35"/>
      <c r="AT152" s="18" t="s">
        <v>141</v>
      </c>
      <c r="AU152" s="18" t="s">
        <v>81</v>
      </c>
    </row>
    <row r="153" spans="1:65" s="14" customFormat="1" ht="11.25">
      <c r="B153" s="204"/>
      <c r="C153" s="205"/>
      <c r="D153" s="187" t="s">
        <v>143</v>
      </c>
      <c r="E153" s="206" t="s">
        <v>19</v>
      </c>
      <c r="F153" s="207" t="s">
        <v>1109</v>
      </c>
      <c r="G153" s="205"/>
      <c r="H153" s="206" t="s">
        <v>19</v>
      </c>
      <c r="I153" s="208"/>
      <c r="J153" s="205"/>
      <c r="K153" s="205"/>
      <c r="L153" s="209"/>
      <c r="M153" s="210"/>
      <c r="N153" s="211"/>
      <c r="O153" s="211"/>
      <c r="P153" s="211"/>
      <c r="Q153" s="211"/>
      <c r="R153" s="211"/>
      <c r="S153" s="211"/>
      <c r="T153" s="212"/>
      <c r="AT153" s="213" t="s">
        <v>143</v>
      </c>
      <c r="AU153" s="213" t="s">
        <v>81</v>
      </c>
      <c r="AV153" s="14" t="s">
        <v>79</v>
      </c>
      <c r="AW153" s="14" t="s">
        <v>33</v>
      </c>
      <c r="AX153" s="14" t="s">
        <v>71</v>
      </c>
      <c r="AY153" s="213" t="s">
        <v>127</v>
      </c>
    </row>
    <row r="154" spans="1:65" s="13" customFormat="1" ht="11.25">
      <c r="B154" s="193"/>
      <c r="C154" s="194"/>
      <c r="D154" s="187" t="s">
        <v>143</v>
      </c>
      <c r="E154" s="195" t="s">
        <v>19</v>
      </c>
      <c r="F154" s="196" t="s">
        <v>1110</v>
      </c>
      <c r="G154" s="194"/>
      <c r="H154" s="197">
        <v>729</v>
      </c>
      <c r="I154" s="198"/>
      <c r="J154" s="194"/>
      <c r="K154" s="194"/>
      <c r="L154" s="199"/>
      <c r="M154" s="200"/>
      <c r="N154" s="201"/>
      <c r="O154" s="201"/>
      <c r="P154" s="201"/>
      <c r="Q154" s="201"/>
      <c r="R154" s="201"/>
      <c r="S154" s="201"/>
      <c r="T154" s="202"/>
      <c r="AT154" s="203" t="s">
        <v>143</v>
      </c>
      <c r="AU154" s="203" t="s">
        <v>81</v>
      </c>
      <c r="AV154" s="13" t="s">
        <v>81</v>
      </c>
      <c r="AW154" s="13" t="s">
        <v>33</v>
      </c>
      <c r="AX154" s="13" t="s">
        <v>71</v>
      </c>
      <c r="AY154" s="203" t="s">
        <v>127</v>
      </c>
    </row>
    <row r="155" spans="1:65" s="14" customFormat="1" ht="11.25">
      <c r="B155" s="204"/>
      <c r="C155" s="205"/>
      <c r="D155" s="187" t="s">
        <v>143</v>
      </c>
      <c r="E155" s="206" t="s">
        <v>19</v>
      </c>
      <c r="F155" s="207" t="s">
        <v>1111</v>
      </c>
      <c r="G155" s="205"/>
      <c r="H155" s="206" t="s">
        <v>19</v>
      </c>
      <c r="I155" s="208"/>
      <c r="J155" s="205"/>
      <c r="K155" s="205"/>
      <c r="L155" s="209"/>
      <c r="M155" s="210"/>
      <c r="N155" s="211"/>
      <c r="O155" s="211"/>
      <c r="P155" s="211"/>
      <c r="Q155" s="211"/>
      <c r="R155" s="211"/>
      <c r="S155" s="211"/>
      <c r="T155" s="212"/>
      <c r="AT155" s="213" t="s">
        <v>143</v>
      </c>
      <c r="AU155" s="213" t="s">
        <v>81</v>
      </c>
      <c r="AV155" s="14" t="s">
        <v>79</v>
      </c>
      <c r="AW155" s="14" t="s">
        <v>33</v>
      </c>
      <c r="AX155" s="14" t="s">
        <v>71</v>
      </c>
      <c r="AY155" s="213" t="s">
        <v>127</v>
      </c>
    </row>
    <row r="156" spans="1:65" s="13" customFormat="1" ht="11.25">
      <c r="B156" s="193"/>
      <c r="C156" s="194"/>
      <c r="D156" s="187" t="s">
        <v>143</v>
      </c>
      <c r="E156" s="195" t="s">
        <v>19</v>
      </c>
      <c r="F156" s="196" t="s">
        <v>1112</v>
      </c>
      <c r="G156" s="194"/>
      <c r="H156" s="197">
        <v>653</v>
      </c>
      <c r="I156" s="198"/>
      <c r="J156" s="194"/>
      <c r="K156" s="194"/>
      <c r="L156" s="199"/>
      <c r="M156" s="200"/>
      <c r="N156" s="201"/>
      <c r="O156" s="201"/>
      <c r="P156" s="201"/>
      <c r="Q156" s="201"/>
      <c r="R156" s="201"/>
      <c r="S156" s="201"/>
      <c r="T156" s="202"/>
      <c r="AT156" s="203" t="s">
        <v>143</v>
      </c>
      <c r="AU156" s="203" t="s">
        <v>81</v>
      </c>
      <c r="AV156" s="13" t="s">
        <v>81</v>
      </c>
      <c r="AW156" s="13" t="s">
        <v>33</v>
      </c>
      <c r="AX156" s="13" t="s">
        <v>71</v>
      </c>
      <c r="AY156" s="203" t="s">
        <v>127</v>
      </c>
    </row>
    <row r="157" spans="1:65" s="15" customFormat="1" ht="11.25">
      <c r="B157" s="214"/>
      <c r="C157" s="215"/>
      <c r="D157" s="187" t="s">
        <v>143</v>
      </c>
      <c r="E157" s="216" t="s">
        <v>19</v>
      </c>
      <c r="F157" s="217" t="s">
        <v>160</v>
      </c>
      <c r="G157" s="215"/>
      <c r="H157" s="218">
        <v>1382</v>
      </c>
      <c r="I157" s="219"/>
      <c r="J157" s="215"/>
      <c r="K157" s="215"/>
      <c r="L157" s="220"/>
      <c r="M157" s="221"/>
      <c r="N157" s="222"/>
      <c r="O157" s="222"/>
      <c r="P157" s="222"/>
      <c r="Q157" s="222"/>
      <c r="R157" s="222"/>
      <c r="S157" s="222"/>
      <c r="T157" s="223"/>
      <c r="AT157" s="224" t="s">
        <v>143</v>
      </c>
      <c r="AU157" s="224" t="s">
        <v>81</v>
      </c>
      <c r="AV157" s="15" t="s">
        <v>135</v>
      </c>
      <c r="AW157" s="15" t="s">
        <v>33</v>
      </c>
      <c r="AX157" s="15" t="s">
        <v>79</v>
      </c>
      <c r="AY157" s="224" t="s">
        <v>127</v>
      </c>
    </row>
    <row r="158" spans="1:65" s="2" customFormat="1" ht="16.5" customHeight="1">
      <c r="A158" s="35"/>
      <c r="B158" s="36"/>
      <c r="C158" s="174" t="s">
        <v>296</v>
      </c>
      <c r="D158" s="174" t="s">
        <v>130</v>
      </c>
      <c r="E158" s="175" t="s">
        <v>1113</v>
      </c>
      <c r="F158" s="176" t="s">
        <v>1114</v>
      </c>
      <c r="G158" s="177" t="s">
        <v>236</v>
      </c>
      <c r="H158" s="178">
        <v>729</v>
      </c>
      <c r="I158" s="179"/>
      <c r="J158" s="180">
        <f>ROUND(I158*H158,2)</f>
        <v>0</v>
      </c>
      <c r="K158" s="176" t="s">
        <v>134</v>
      </c>
      <c r="L158" s="40"/>
      <c r="M158" s="181" t="s">
        <v>19</v>
      </c>
      <c r="N158" s="182" t="s">
        <v>42</v>
      </c>
      <c r="O158" s="65"/>
      <c r="P158" s="183">
        <f>O158*H158</f>
        <v>0</v>
      </c>
      <c r="Q158" s="183">
        <v>0</v>
      </c>
      <c r="R158" s="183">
        <f>Q158*H158</f>
        <v>0</v>
      </c>
      <c r="S158" s="183">
        <v>0</v>
      </c>
      <c r="T158" s="184">
        <f>S158*H158</f>
        <v>0</v>
      </c>
      <c r="U158" s="35"/>
      <c r="V158" s="35"/>
      <c r="W158" s="35"/>
      <c r="X158" s="35"/>
      <c r="Y158" s="35"/>
      <c r="Z158" s="35"/>
      <c r="AA158" s="35"/>
      <c r="AB158" s="35"/>
      <c r="AC158" s="35"/>
      <c r="AD158" s="35"/>
      <c r="AE158" s="35"/>
      <c r="AR158" s="185" t="s">
        <v>135</v>
      </c>
      <c r="AT158" s="185" t="s">
        <v>130</v>
      </c>
      <c r="AU158" s="185" t="s">
        <v>81</v>
      </c>
      <c r="AY158" s="18" t="s">
        <v>127</v>
      </c>
      <c r="BE158" s="186">
        <f>IF(N158="základní",J158,0)</f>
        <v>0</v>
      </c>
      <c r="BF158" s="186">
        <f>IF(N158="snížená",J158,0)</f>
        <v>0</v>
      </c>
      <c r="BG158" s="186">
        <f>IF(N158="zákl. přenesená",J158,0)</f>
        <v>0</v>
      </c>
      <c r="BH158" s="186">
        <f>IF(N158="sníž. přenesená",J158,0)</f>
        <v>0</v>
      </c>
      <c r="BI158" s="186">
        <f>IF(N158="nulová",J158,0)</f>
        <v>0</v>
      </c>
      <c r="BJ158" s="18" t="s">
        <v>79</v>
      </c>
      <c r="BK158" s="186">
        <f>ROUND(I158*H158,2)</f>
        <v>0</v>
      </c>
      <c r="BL158" s="18" t="s">
        <v>135</v>
      </c>
      <c r="BM158" s="185" t="s">
        <v>1115</v>
      </c>
    </row>
    <row r="159" spans="1:65" s="2" customFormat="1" ht="19.5">
      <c r="A159" s="35"/>
      <c r="B159" s="36"/>
      <c r="C159" s="37"/>
      <c r="D159" s="187" t="s">
        <v>137</v>
      </c>
      <c r="E159" s="37"/>
      <c r="F159" s="188" t="s">
        <v>1116</v>
      </c>
      <c r="G159" s="37"/>
      <c r="H159" s="37"/>
      <c r="I159" s="189"/>
      <c r="J159" s="37"/>
      <c r="K159" s="37"/>
      <c r="L159" s="40"/>
      <c r="M159" s="190"/>
      <c r="N159" s="191"/>
      <c r="O159" s="65"/>
      <c r="P159" s="65"/>
      <c r="Q159" s="65"/>
      <c r="R159" s="65"/>
      <c r="S159" s="65"/>
      <c r="T159" s="66"/>
      <c r="U159" s="35"/>
      <c r="V159" s="35"/>
      <c r="W159" s="35"/>
      <c r="X159" s="35"/>
      <c r="Y159" s="35"/>
      <c r="Z159" s="35"/>
      <c r="AA159" s="35"/>
      <c r="AB159" s="35"/>
      <c r="AC159" s="35"/>
      <c r="AD159" s="35"/>
      <c r="AE159" s="35"/>
      <c r="AT159" s="18" t="s">
        <v>137</v>
      </c>
      <c r="AU159" s="18" t="s">
        <v>81</v>
      </c>
    </row>
    <row r="160" spans="1:65" s="2" customFormat="1" ht="29.25">
      <c r="A160" s="35"/>
      <c r="B160" s="36"/>
      <c r="C160" s="37"/>
      <c r="D160" s="187" t="s">
        <v>139</v>
      </c>
      <c r="E160" s="37"/>
      <c r="F160" s="192" t="s">
        <v>1098</v>
      </c>
      <c r="G160" s="37"/>
      <c r="H160" s="37"/>
      <c r="I160" s="189"/>
      <c r="J160" s="37"/>
      <c r="K160" s="37"/>
      <c r="L160" s="40"/>
      <c r="M160" s="190"/>
      <c r="N160" s="191"/>
      <c r="O160" s="65"/>
      <c r="P160" s="65"/>
      <c r="Q160" s="65"/>
      <c r="R160" s="65"/>
      <c r="S160" s="65"/>
      <c r="T160" s="66"/>
      <c r="U160" s="35"/>
      <c r="V160" s="35"/>
      <c r="W160" s="35"/>
      <c r="X160" s="35"/>
      <c r="Y160" s="35"/>
      <c r="Z160" s="35"/>
      <c r="AA160" s="35"/>
      <c r="AB160" s="35"/>
      <c r="AC160" s="35"/>
      <c r="AD160" s="35"/>
      <c r="AE160" s="35"/>
      <c r="AT160" s="18" t="s">
        <v>139</v>
      </c>
      <c r="AU160" s="18" t="s">
        <v>81</v>
      </c>
    </row>
    <row r="161" spans="1:65" s="2" customFormat="1" ht="19.5">
      <c r="A161" s="35"/>
      <c r="B161" s="36"/>
      <c r="C161" s="37"/>
      <c r="D161" s="187" t="s">
        <v>141</v>
      </c>
      <c r="E161" s="37"/>
      <c r="F161" s="192" t="s">
        <v>1117</v>
      </c>
      <c r="G161" s="37"/>
      <c r="H161" s="37"/>
      <c r="I161" s="189"/>
      <c r="J161" s="37"/>
      <c r="K161" s="37"/>
      <c r="L161" s="40"/>
      <c r="M161" s="190"/>
      <c r="N161" s="191"/>
      <c r="O161" s="65"/>
      <c r="P161" s="65"/>
      <c r="Q161" s="65"/>
      <c r="R161" s="65"/>
      <c r="S161" s="65"/>
      <c r="T161" s="66"/>
      <c r="U161" s="35"/>
      <c r="V161" s="35"/>
      <c r="W161" s="35"/>
      <c r="X161" s="35"/>
      <c r="Y161" s="35"/>
      <c r="Z161" s="35"/>
      <c r="AA161" s="35"/>
      <c r="AB161" s="35"/>
      <c r="AC161" s="35"/>
      <c r="AD161" s="35"/>
      <c r="AE161" s="35"/>
      <c r="AT161" s="18" t="s">
        <v>141</v>
      </c>
      <c r="AU161" s="18" t="s">
        <v>81</v>
      </c>
    </row>
    <row r="162" spans="1:65" s="2" customFormat="1" ht="16.5" customHeight="1">
      <c r="A162" s="35"/>
      <c r="B162" s="36"/>
      <c r="C162" s="174" t="s">
        <v>302</v>
      </c>
      <c r="D162" s="174" t="s">
        <v>130</v>
      </c>
      <c r="E162" s="175" t="s">
        <v>1118</v>
      </c>
      <c r="F162" s="176" t="s">
        <v>1119</v>
      </c>
      <c r="G162" s="177" t="s">
        <v>236</v>
      </c>
      <c r="H162" s="178">
        <v>2879</v>
      </c>
      <c r="I162" s="179"/>
      <c r="J162" s="180">
        <f>ROUND(I162*H162,2)</f>
        <v>0</v>
      </c>
      <c r="K162" s="176" t="s">
        <v>19</v>
      </c>
      <c r="L162" s="40"/>
      <c r="M162" s="181" t="s">
        <v>19</v>
      </c>
      <c r="N162" s="182" t="s">
        <v>42</v>
      </c>
      <c r="O162" s="65"/>
      <c r="P162" s="183">
        <f>O162*H162</f>
        <v>0</v>
      </c>
      <c r="Q162" s="183">
        <v>0</v>
      </c>
      <c r="R162" s="183">
        <f>Q162*H162</f>
        <v>0</v>
      </c>
      <c r="S162" s="183">
        <v>0</v>
      </c>
      <c r="T162" s="184">
        <f>S162*H162</f>
        <v>0</v>
      </c>
      <c r="U162" s="35"/>
      <c r="V162" s="35"/>
      <c r="W162" s="35"/>
      <c r="X162" s="35"/>
      <c r="Y162" s="35"/>
      <c r="Z162" s="35"/>
      <c r="AA162" s="35"/>
      <c r="AB162" s="35"/>
      <c r="AC162" s="35"/>
      <c r="AD162" s="35"/>
      <c r="AE162" s="35"/>
      <c r="AR162" s="185" t="s">
        <v>135</v>
      </c>
      <c r="AT162" s="185" t="s">
        <v>130</v>
      </c>
      <c r="AU162" s="185" t="s">
        <v>81</v>
      </c>
      <c r="AY162" s="18" t="s">
        <v>127</v>
      </c>
      <c r="BE162" s="186">
        <f>IF(N162="základní",J162,0)</f>
        <v>0</v>
      </c>
      <c r="BF162" s="186">
        <f>IF(N162="snížená",J162,0)</f>
        <v>0</v>
      </c>
      <c r="BG162" s="186">
        <f>IF(N162="zákl. přenesená",J162,0)</f>
        <v>0</v>
      </c>
      <c r="BH162" s="186">
        <f>IF(N162="sníž. přenesená",J162,0)</f>
        <v>0</v>
      </c>
      <c r="BI162" s="186">
        <f>IF(N162="nulová",J162,0)</f>
        <v>0</v>
      </c>
      <c r="BJ162" s="18" t="s">
        <v>79</v>
      </c>
      <c r="BK162" s="186">
        <f>ROUND(I162*H162,2)</f>
        <v>0</v>
      </c>
      <c r="BL162" s="18" t="s">
        <v>135</v>
      </c>
      <c r="BM162" s="185" t="s">
        <v>1120</v>
      </c>
    </row>
    <row r="163" spans="1:65" s="2" customFormat="1" ht="29.25">
      <c r="A163" s="35"/>
      <c r="B163" s="36"/>
      <c r="C163" s="37"/>
      <c r="D163" s="187" t="s">
        <v>137</v>
      </c>
      <c r="E163" s="37"/>
      <c r="F163" s="188" t="s">
        <v>1121</v>
      </c>
      <c r="G163" s="37"/>
      <c r="H163" s="37"/>
      <c r="I163" s="189"/>
      <c r="J163" s="37"/>
      <c r="K163" s="37"/>
      <c r="L163" s="40"/>
      <c r="M163" s="190"/>
      <c r="N163" s="191"/>
      <c r="O163" s="65"/>
      <c r="P163" s="65"/>
      <c r="Q163" s="65"/>
      <c r="R163" s="65"/>
      <c r="S163" s="65"/>
      <c r="T163" s="66"/>
      <c r="U163" s="35"/>
      <c r="V163" s="35"/>
      <c r="W163" s="35"/>
      <c r="X163" s="35"/>
      <c r="Y163" s="35"/>
      <c r="Z163" s="35"/>
      <c r="AA163" s="35"/>
      <c r="AB163" s="35"/>
      <c r="AC163" s="35"/>
      <c r="AD163" s="35"/>
      <c r="AE163" s="35"/>
      <c r="AT163" s="18" t="s">
        <v>137</v>
      </c>
      <c r="AU163" s="18" t="s">
        <v>81</v>
      </c>
    </row>
    <row r="164" spans="1:65" s="2" customFormat="1" ht="29.25">
      <c r="A164" s="35"/>
      <c r="B164" s="36"/>
      <c r="C164" s="37"/>
      <c r="D164" s="187" t="s">
        <v>139</v>
      </c>
      <c r="E164" s="37"/>
      <c r="F164" s="192" t="s">
        <v>1098</v>
      </c>
      <c r="G164" s="37"/>
      <c r="H164" s="37"/>
      <c r="I164" s="189"/>
      <c r="J164" s="37"/>
      <c r="K164" s="37"/>
      <c r="L164" s="40"/>
      <c r="M164" s="190"/>
      <c r="N164" s="191"/>
      <c r="O164" s="65"/>
      <c r="P164" s="65"/>
      <c r="Q164" s="65"/>
      <c r="R164" s="65"/>
      <c r="S164" s="65"/>
      <c r="T164" s="66"/>
      <c r="U164" s="35"/>
      <c r="V164" s="35"/>
      <c r="W164" s="35"/>
      <c r="X164" s="35"/>
      <c r="Y164" s="35"/>
      <c r="Z164" s="35"/>
      <c r="AA164" s="35"/>
      <c r="AB164" s="35"/>
      <c r="AC164" s="35"/>
      <c r="AD164" s="35"/>
      <c r="AE164" s="35"/>
      <c r="AT164" s="18" t="s">
        <v>139</v>
      </c>
      <c r="AU164" s="18" t="s">
        <v>81</v>
      </c>
    </row>
    <row r="165" spans="1:65" s="2" customFormat="1" ht="29.25">
      <c r="A165" s="35"/>
      <c r="B165" s="36"/>
      <c r="C165" s="37"/>
      <c r="D165" s="187" t="s">
        <v>141</v>
      </c>
      <c r="E165" s="37"/>
      <c r="F165" s="192" t="s">
        <v>1122</v>
      </c>
      <c r="G165" s="37"/>
      <c r="H165" s="37"/>
      <c r="I165" s="189"/>
      <c r="J165" s="37"/>
      <c r="K165" s="37"/>
      <c r="L165" s="40"/>
      <c r="M165" s="190"/>
      <c r="N165" s="191"/>
      <c r="O165" s="65"/>
      <c r="P165" s="65"/>
      <c r="Q165" s="65"/>
      <c r="R165" s="65"/>
      <c r="S165" s="65"/>
      <c r="T165" s="66"/>
      <c r="U165" s="35"/>
      <c r="V165" s="35"/>
      <c r="W165" s="35"/>
      <c r="X165" s="35"/>
      <c r="Y165" s="35"/>
      <c r="Z165" s="35"/>
      <c r="AA165" s="35"/>
      <c r="AB165" s="35"/>
      <c r="AC165" s="35"/>
      <c r="AD165" s="35"/>
      <c r="AE165" s="35"/>
      <c r="AT165" s="18" t="s">
        <v>141</v>
      </c>
      <c r="AU165" s="18" t="s">
        <v>81</v>
      </c>
    </row>
    <row r="166" spans="1:65" s="13" customFormat="1" ht="11.25">
      <c r="B166" s="193"/>
      <c r="C166" s="194"/>
      <c r="D166" s="187" t="s">
        <v>143</v>
      </c>
      <c r="E166" s="195" t="s">
        <v>19</v>
      </c>
      <c r="F166" s="196" t="s">
        <v>1123</v>
      </c>
      <c r="G166" s="194"/>
      <c r="H166" s="197">
        <v>2879</v>
      </c>
      <c r="I166" s="198"/>
      <c r="J166" s="194"/>
      <c r="K166" s="194"/>
      <c r="L166" s="199"/>
      <c r="M166" s="200"/>
      <c r="N166" s="201"/>
      <c r="O166" s="201"/>
      <c r="P166" s="201"/>
      <c r="Q166" s="201"/>
      <c r="R166" s="201"/>
      <c r="S166" s="201"/>
      <c r="T166" s="202"/>
      <c r="AT166" s="203" t="s">
        <v>143</v>
      </c>
      <c r="AU166" s="203" t="s">
        <v>81</v>
      </c>
      <c r="AV166" s="13" t="s">
        <v>81</v>
      </c>
      <c r="AW166" s="13" t="s">
        <v>33</v>
      </c>
      <c r="AX166" s="13" t="s">
        <v>79</v>
      </c>
      <c r="AY166" s="203" t="s">
        <v>127</v>
      </c>
    </row>
    <row r="167" spans="1:65" s="2" customFormat="1" ht="16.5" customHeight="1">
      <c r="A167" s="35"/>
      <c r="B167" s="36"/>
      <c r="C167" s="174" t="s">
        <v>308</v>
      </c>
      <c r="D167" s="174" t="s">
        <v>130</v>
      </c>
      <c r="E167" s="175" t="s">
        <v>1124</v>
      </c>
      <c r="F167" s="176" t="s">
        <v>1125</v>
      </c>
      <c r="G167" s="177" t="s">
        <v>182</v>
      </c>
      <c r="H167" s="178">
        <v>160</v>
      </c>
      <c r="I167" s="179"/>
      <c r="J167" s="180">
        <f>ROUND(I167*H167,2)</f>
        <v>0</v>
      </c>
      <c r="K167" s="176" t="s">
        <v>134</v>
      </c>
      <c r="L167" s="40"/>
      <c r="M167" s="181" t="s">
        <v>19</v>
      </c>
      <c r="N167" s="182" t="s">
        <v>42</v>
      </c>
      <c r="O167" s="65"/>
      <c r="P167" s="183">
        <f>O167*H167</f>
        <v>0</v>
      </c>
      <c r="Q167" s="183">
        <v>0</v>
      </c>
      <c r="R167" s="183">
        <f>Q167*H167</f>
        <v>0</v>
      </c>
      <c r="S167" s="183">
        <v>0</v>
      </c>
      <c r="T167" s="184">
        <f>S167*H167</f>
        <v>0</v>
      </c>
      <c r="U167" s="35"/>
      <c r="V167" s="35"/>
      <c r="W167" s="35"/>
      <c r="X167" s="35"/>
      <c r="Y167" s="35"/>
      <c r="Z167" s="35"/>
      <c r="AA167" s="35"/>
      <c r="AB167" s="35"/>
      <c r="AC167" s="35"/>
      <c r="AD167" s="35"/>
      <c r="AE167" s="35"/>
      <c r="AR167" s="185" t="s">
        <v>135</v>
      </c>
      <c r="AT167" s="185" t="s">
        <v>130</v>
      </c>
      <c r="AU167" s="185" t="s">
        <v>81</v>
      </c>
      <c r="AY167" s="18" t="s">
        <v>127</v>
      </c>
      <c r="BE167" s="186">
        <f>IF(N167="základní",J167,0)</f>
        <v>0</v>
      </c>
      <c r="BF167" s="186">
        <f>IF(N167="snížená",J167,0)</f>
        <v>0</v>
      </c>
      <c r="BG167" s="186">
        <f>IF(N167="zákl. přenesená",J167,0)</f>
        <v>0</v>
      </c>
      <c r="BH167" s="186">
        <f>IF(N167="sníž. přenesená",J167,0)</f>
        <v>0</v>
      </c>
      <c r="BI167" s="186">
        <f>IF(N167="nulová",J167,0)</f>
        <v>0</v>
      </c>
      <c r="BJ167" s="18" t="s">
        <v>79</v>
      </c>
      <c r="BK167" s="186">
        <f>ROUND(I167*H167,2)</f>
        <v>0</v>
      </c>
      <c r="BL167" s="18" t="s">
        <v>135</v>
      </c>
      <c r="BM167" s="185" t="s">
        <v>1126</v>
      </c>
    </row>
    <row r="168" spans="1:65" s="2" customFormat="1" ht="19.5">
      <c r="A168" s="35"/>
      <c r="B168" s="36"/>
      <c r="C168" s="37"/>
      <c r="D168" s="187" t="s">
        <v>137</v>
      </c>
      <c r="E168" s="37"/>
      <c r="F168" s="188" t="s">
        <v>1127</v>
      </c>
      <c r="G168" s="37"/>
      <c r="H168" s="37"/>
      <c r="I168" s="189"/>
      <c r="J168" s="37"/>
      <c r="K168" s="37"/>
      <c r="L168" s="40"/>
      <c r="M168" s="190"/>
      <c r="N168" s="191"/>
      <c r="O168" s="65"/>
      <c r="P168" s="65"/>
      <c r="Q168" s="65"/>
      <c r="R168" s="65"/>
      <c r="S168" s="65"/>
      <c r="T168" s="66"/>
      <c r="U168" s="35"/>
      <c r="V168" s="35"/>
      <c r="W168" s="35"/>
      <c r="X168" s="35"/>
      <c r="Y168" s="35"/>
      <c r="Z168" s="35"/>
      <c r="AA168" s="35"/>
      <c r="AB168" s="35"/>
      <c r="AC168" s="35"/>
      <c r="AD168" s="35"/>
      <c r="AE168" s="35"/>
      <c r="AT168" s="18" t="s">
        <v>137</v>
      </c>
      <c r="AU168" s="18" t="s">
        <v>81</v>
      </c>
    </row>
    <row r="169" spans="1:65" s="2" customFormat="1" ht="29.25">
      <c r="A169" s="35"/>
      <c r="B169" s="36"/>
      <c r="C169" s="37"/>
      <c r="D169" s="187" t="s">
        <v>139</v>
      </c>
      <c r="E169" s="37"/>
      <c r="F169" s="192" t="s">
        <v>1128</v>
      </c>
      <c r="G169" s="37"/>
      <c r="H169" s="37"/>
      <c r="I169" s="189"/>
      <c r="J169" s="37"/>
      <c r="K169" s="37"/>
      <c r="L169" s="40"/>
      <c r="M169" s="190"/>
      <c r="N169" s="191"/>
      <c r="O169" s="65"/>
      <c r="P169" s="65"/>
      <c r="Q169" s="65"/>
      <c r="R169" s="65"/>
      <c r="S169" s="65"/>
      <c r="T169" s="66"/>
      <c r="U169" s="35"/>
      <c r="V169" s="35"/>
      <c r="W169" s="35"/>
      <c r="X169" s="35"/>
      <c r="Y169" s="35"/>
      <c r="Z169" s="35"/>
      <c r="AA169" s="35"/>
      <c r="AB169" s="35"/>
      <c r="AC169" s="35"/>
      <c r="AD169" s="35"/>
      <c r="AE169" s="35"/>
      <c r="AT169" s="18" t="s">
        <v>139</v>
      </c>
      <c r="AU169" s="18" t="s">
        <v>81</v>
      </c>
    </row>
    <row r="170" spans="1:65" s="14" customFormat="1" ht="11.25">
      <c r="B170" s="204"/>
      <c r="C170" s="205"/>
      <c r="D170" s="187" t="s">
        <v>143</v>
      </c>
      <c r="E170" s="206" t="s">
        <v>19</v>
      </c>
      <c r="F170" s="207" t="s">
        <v>1129</v>
      </c>
      <c r="G170" s="205"/>
      <c r="H170" s="206" t="s">
        <v>19</v>
      </c>
      <c r="I170" s="208"/>
      <c r="J170" s="205"/>
      <c r="K170" s="205"/>
      <c r="L170" s="209"/>
      <c r="M170" s="210"/>
      <c r="N170" s="211"/>
      <c r="O170" s="211"/>
      <c r="P170" s="211"/>
      <c r="Q170" s="211"/>
      <c r="R170" s="211"/>
      <c r="S170" s="211"/>
      <c r="T170" s="212"/>
      <c r="AT170" s="213" t="s">
        <v>143</v>
      </c>
      <c r="AU170" s="213" t="s">
        <v>81</v>
      </c>
      <c r="AV170" s="14" t="s">
        <v>79</v>
      </c>
      <c r="AW170" s="14" t="s">
        <v>33</v>
      </c>
      <c r="AX170" s="14" t="s">
        <v>71</v>
      </c>
      <c r="AY170" s="213" t="s">
        <v>127</v>
      </c>
    </row>
    <row r="171" spans="1:65" s="13" customFormat="1" ht="11.25">
      <c r="B171" s="193"/>
      <c r="C171" s="194"/>
      <c r="D171" s="187" t="s">
        <v>143</v>
      </c>
      <c r="E171" s="195" t="s">
        <v>19</v>
      </c>
      <c r="F171" s="196" t="s">
        <v>1130</v>
      </c>
      <c r="G171" s="194"/>
      <c r="H171" s="197">
        <v>160</v>
      </c>
      <c r="I171" s="198"/>
      <c r="J171" s="194"/>
      <c r="K171" s="194"/>
      <c r="L171" s="199"/>
      <c r="M171" s="200"/>
      <c r="N171" s="201"/>
      <c r="O171" s="201"/>
      <c r="P171" s="201"/>
      <c r="Q171" s="201"/>
      <c r="R171" s="201"/>
      <c r="S171" s="201"/>
      <c r="T171" s="202"/>
      <c r="AT171" s="203" t="s">
        <v>143</v>
      </c>
      <c r="AU171" s="203" t="s">
        <v>81</v>
      </c>
      <c r="AV171" s="13" t="s">
        <v>81</v>
      </c>
      <c r="AW171" s="13" t="s">
        <v>33</v>
      </c>
      <c r="AX171" s="13" t="s">
        <v>79</v>
      </c>
      <c r="AY171" s="203" t="s">
        <v>127</v>
      </c>
    </row>
    <row r="172" spans="1:65" s="2" customFormat="1" ht="16.5" customHeight="1">
      <c r="A172" s="35"/>
      <c r="B172" s="36"/>
      <c r="C172" s="174" t="s">
        <v>312</v>
      </c>
      <c r="D172" s="174" t="s">
        <v>130</v>
      </c>
      <c r="E172" s="175" t="s">
        <v>1131</v>
      </c>
      <c r="F172" s="176" t="s">
        <v>1132</v>
      </c>
      <c r="G172" s="177" t="s">
        <v>182</v>
      </c>
      <c r="H172" s="178">
        <v>160</v>
      </c>
      <c r="I172" s="179"/>
      <c r="J172" s="180">
        <f>ROUND(I172*H172,2)</f>
        <v>0</v>
      </c>
      <c r="K172" s="176" t="s">
        <v>134</v>
      </c>
      <c r="L172" s="40"/>
      <c r="M172" s="181" t="s">
        <v>19</v>
      </c>
      <c r="N172" s="182" t="s">
        <v>42</v>
      </c>
      <c r="O172" s="65"/>
      <c r="P172" s="183">
        <f>O172*H172</f>
        <v>0</v>
      </c>
      <c r="Q172" s="183">
        <v>0</v>
      </c>
      <c r="R172" s="183">
        <f>Q172*H172</f>
        <v>0</v>
      </c>
      <c r="S172" s="183">
        <v>0</v>
      </c>
      <c r="T172" s="184">
        <f>S172*H172</f>
        <v>0</v>
      </c>
      <c r="U172" s="35"/>
      <c r="V172" s="35"/>
      <c r="W172" s="35"/>
      <c r="X172" s="35"/>
      <c r="Y172" s="35"/>
      <c r="Z172" s="35"/>
      <c r="AA172" s="35"/>
      <c r="AB172" s="35"/>
      <c r="AC172" s="35"/>
      <c r="AD172" s="35"/>
      <c r="AE172" s="35"/>
      <c r="AR172" s="185" t="s">
        <v>135</v>
      </c>
      <c r="AT172" s="185" t="s">
        <v>130</v>
      </c>
      <c r="AU172" s="185" t="s">
        <v>81</v>
      </c>
      <c r="AY172" s="18" t="s">
        <v>127</v>
      </c>
      <c r="BE172" s="186">
        <f>IF(N172="základní",J172,0)</f>
        <v>0</v>
      </c>
      <c r="BF172" s="186">
        <f>IF(N172="snížená",J172,0)</f>
        <v>0</v>
      </c>
      <c r="BG172" s="186">
        <f>IF(N172="zákl. přenesená",J172,0)</f>
        <v>0</v>
      </c>
      <c r="BH172" s="186">
        <f>IF(N172="sníž. přenesená",J172,0)</f>
        <v>0</v>
      </c>
      <c r="BI172" s="186">
        <f>IF(N172="nulová",J172,0)</f>
        <v>0</v>
      </c>
      <c r="BJ172" s="18" t="s">
        <v>79</v>
      </c>
      <c r="BK172" s="186">
        <f>ROUND(I172*H172,2)</f>
        <v>0</v>
      </c>
      <c r="BL172" s="18" t="s">
        <v>135</v>
      </c>
      <c r="BM172" s="185" t="s">
        <v>1133</v>
      </c>
    </row>
    <row r="173" spans="1:65" s="2" customFormat="1" ht="19.5">
      <c r="A173" s="35"/>
      <c r="B173" s="36"/>
      <c r="C173" s="37"/>
      <c r="D173" s="187" t="s">
        <v>137</v>
      </c>
      <c r="E173" s="37"/>
      <c r="F173" s="188" t="s">
        <v>1134</v>
      </c>
      <c r="G173" s="37"/>
      <c r="H173" s="37"/>
      <c r="I173" s="189"/>
      <c r="J173" s="37"/>
      <c r="K173" s="37"/>
      <c r="L173" s="40"/>
      <c r="M173" s="190"/>
      <c r="N173" s="191"/>
      <c r="O173" s="65"/>
      <c r="P173" s="65"/>
      <c r="Q173" s="65"/>
      <c r="R173" s="65"/>
      <c r="S173" s="65"/>
      <c r="T173" s="66"/>
      <c r="U173" s="35"/>
      <c r="V173" s="35"/>
      <c r="W173" s="35"/>
      <c r="X173" s="35"/>
      <c r="Y173" s="35"/>
      <c r="Z173" s="35"/>
      <c r="AA173" s="35"/>
      <c r="AB173" s="35"/>
      <c r="AC173" s="35"/>
      <c r="AD173" s="35"/>
      <c r="AE173" s="35"/>
      <c r="AT173" s="18" t="s">
        <v>137</v>
      </c>
      <c r="AU173" s="18" t="s">
        <v>81</v>
      </c>
    </row>
    <row r="174" spans="1:65" s="2" customFormat="1" ht="29.25">
      <c r="A174" s="35"/>
      <c r="B174" s="36"/>
      <c r="C174" s="37"/>
      <c r="D174" s="187" t="s">
        <v>139</v>
      </c>
      <c r="E174" s="37"/>
      <c r="F174" s="192" t="s">
        <v>1135</v>
      </c>
      <c r="G174" s="37"/>
      <c r="H174" s="37"/>
      <c r="I174" s="189"/>
      <c r="J174" s="37"/>
      <c r="K174" s="37"/>
      <c r="L174" s="40"/>
      <c r="M174" s="190"/>
      <c r="N174" s="191"/>
      <c r="O174" s="65"/>
      <c r="P174" s="65"/>
      <c r="Q174" s="65"/>
      <c r="R174" s="65"/>
      <c r="S174" s="65"/>
      <c r="T174" s="66"/>
      <c r="U174" s="35"/>
      <c r="V174" s="35"/>
      <c r="W174" s="35"/>
      <c r="X174" s="35"/>
      <c r="Y174" s="35"/>
      <c r="Z174" s="35"/>
      <c r="AA174" s="35"/>
      <c r="AB174" s="35"/>
      <c r="AC174" s="35"/>
      <c r="AD174" s="35"/>
      <c r="AE174" s="35"/>
      <c r="AT174" s="18" t="s">
        <v>139</v>
      </c>
      <c r="AU174" s="18" t="s">
        <v>81</v>
      </c>
    </row>
    <row r="175" spans="1:65" s="2" customFormat="1" ht="16.5" customHeight="1">
      <c r="A175" s="35"/>
      <c r="B175" s="36"/>
      <c r="C175" s="174" t="s">
        <v>318</v>
      </c>
      <c r="D175" s="174" t="s">
        <v>130</v>
      </c>
      <c r="E175" s="175" t="s">
        <v>1136</v>
      </c>
      <c r="F175" s="176" t="s">
        <v>1137</v>
      </c>
      <c r="G175" s="177" t="s">
        <v>222</v>
      </c>
      <c r="H175" s="178">
        <v>97.7</v>
      </c>
      <c r="I175" s="179"/>
      <c r="J175" s="180">
        <f>ROUND(I175*H175,2)</f>
        <v>0</v>
      </c>
      <c r="K175" s="176" t="s">
        <v>134</v>
      </c>
      <c r="L175" s="40"/>
      <c r="M175" s="181" t="s">
        <v>19</v>
      </c>
      <c r="N175" s="182" t="s">
        <v>42</v>
      </c>
      <c r="O175" s="65"/>
      <c r="P175" s="183">
        <f>O175*H175</f>
        <v>0</v>
      </c>
      <c r="Q175" s="183">
        <v>0</v>
      </c>
      <c r="R175" s="183">
        <f>Q175*H175</f>
        <v>0</v>
      </c>
      <c r="S175" s="183">
        <v>0</v>
      </c>
      <c r="T175" s="184">
        <f>S175*H175</f>
        <v>0</v>
      </c>
      <c r="U175" s="35"/>
      <c r="V175" s="35"/>
      <c r="W175" s="35"/>
      <c r="X175" s="35"/>
      <c r="Y175" s="35"/>
      <c r="Z175" s="35"/>
      <c r="AA175" s="35"/>
      <c r="AB175" s="35"/>
      <c r="AC175" s="35"/>
      <c r="AD175" s="35"/>
      <c r="AE175" s="35"/>
      <c r="AR175" s="185" t="s">
        <v>135</v>
      </c>
      <c r="AT175" s="185" t="s">
        <v>130</v>
      </c>
      <c r="AU175" s="185" t="s">
        <v>81</v>
      </c>
      <c r="AY175" s="18" t="s">
        <v>127</v>
      </c>
      <c r="BE175" s="186">
        <f>IF(N175="základní",J175,0)</f>
        <v>0</v>
      </c>
      <c r="BF175" s="186">
        <f>IF(N175="snížená",J175,0)</f>
        <v>0</v>
      </c>
      <c r="BG175" s="186">
        <f>IF(N175="zákl. přenesená",J175,0)</f>
        <v>0</v>
      </c>
      <c r="BH175" s="186">
        <f>IF(N175="sníž. přenesená",J175,0)</f>
        <v>0</v>
      </c>
      <c r="BI175" s="186">
        <f>IF(N175="nulová",J175,0)</f>
        <v>0</v>
      </c>
      <c r="BJ175" s="18" t="s">
        <v>79</v>
      </c>
      <c r="BK175" s="186">
        <f>ROUND(I175*H175,2)</f>
        <v>0</v>
      </c>
      <c r="BL175" s="18" t="s">
        <v>135</v>
      </c>
      <c r="BM175" s="185" t="s">
        <v>1138</v>
      </c>
    </row>
    <row r="176" spans="1:65" s="2" customFormat="1" ht="19.5">
      <c r="A176" s="35"/>
      <c r="B176" s="36"/>
      <c r="C176" s="37"/>
      <c r="D176" s="187" t="s">
        <v>137</v>
      </c>
      <c r="E176" s="37"/>
      <c r="F176" s="188" t="s">
        <v>1139</v>
      </c>
      <c r="G176" s="37"/>
      <c r="H176" s="37"/>
      <c r="I176" s="189"/>
      <c r="J176" s="37"/>
      <c r="K176" s="37"/>
      <c r="L176" s="40"/>
      <c r="M176" s="190"/>
      <c r="N176" s="191"/>
      <c r="O176" s="65"/>
      <c r="P176" s="65"/>
      <c r="Q176" s="65"/>
      <c r="R176" s="65"/>
      <c r="S176" s="65"/>
      <c r="T176" s="66"/>
      <c r="U176" s="35"/>
      <c r="V176" s="35"/>
      <c r="W176" s="35"/>
      <c r="X176" s="35"/>
      <c r="Y176" s="35"/>
      <c r="Z176" s="35"/>
      <c r="AA176" s="35"/>
      <c r="AB176" s="35"/>
      <c r="AC176" s="35"/>
      <c r="AD176" s="35"/>
      <c r="AE176" s="35"/>
      <c r="AT176" s="18" t="s">
        <v>137</v>
      </c>
      <c r="AU176" s="18" t="s">
        <v>81</v>
      </c>
    </row>
    <row r="177" spans="1:65" s="2" customFormat="1" ht="19.5">
      <c r="A177" s="35"/>
      <c r="B177" s="36"/>
      <c r="C177" s="37"/>
      <c r="D177" s="187" t="s">
        <v>139</v>
      </c>
      <c r="E177" s="37"/>
      <c r="F177" s="192" t="s">
        <v>1140</v>
      </c>
      <c r="G177" s="37"/>
      <c r="H177" s="37"/>
      <c r="I177" s="189"/>
      <c r="J177" s="37"/>
      <c r="K177" s="37"/>
      <c r="L177" s="40"/>
      <c r="M177" s="190"/>
      <c r="N177" s="191"/>
      <c r="O177" s="65"/>
      <c r="P177" s="65"/>
      <c r="Q177" s="65"/>
      <c r="R177" s="65"/>
      <c r="S177" s="65"/>
      <c r="T177" s="66"/>
      <c r="U177" s="35"/>
      <c r="V177" s="35"/>
      <c r="W177" s="35"/>
      <c r="X177" s="35"/>
      <c r="Y177" s="35"/>
      <c r="Z177" s="35"/>
      <c r="AA177" s="35"/>
      <c r="AB177" s="35"/>
      <c r="AC177" s="35"/>
      <c r="AD177" s="35"/>
      <c r="AE177" s="35"/>
      <c r="AT177" s="18" t="s">
        <v>139</v>
      </c>
      <c r="AU177" s="18" t="s">
        <v>81</v>
      </c>
    </row>
    <row r="178" spans="1:65" s="13" customFormat="1" ht="11.25">
      <c r="B178" s="193"/>
      <c r="C178" s="194"/>
      <c r="D178" s="187" t="s">
        <v>143</v>
      </c>
      <c r="E178" s="195" t="s">
        <v>19</v>
      </c>
      <c r="F178" s="196" t="s">
        <v>1141</v>
      </c>
      <c r="G178" s="194"/>
      <c r="H178" s="197">
        <v>97.7</v>
      </c>
      <c r="I178" s="198"/>
      <c r="J178" s="194"/>
      <c r="K178" s="194"/>
      <c r="L178" s="199"/>
      <c r="M178" s="200"/>
      <c r="N178" s="201"/>
      <c r="O178" s="201"/>
      <c r="P178" s="201"/>
      <c r="Q178" s="201"/>
      <c r="R178" s="201"/>
      <c r="S178" s="201"/>
      <c r="T178" s="202"/>
      <c r="AT178" s="203" t="s">
        <v>143</v>
      </c>
      <c r="AU178" s="203" t="s">
        <v>81</v>
      </c>
      <c r="AV178" s="13" t="s">
        <v>81</v>
      </c>
      <c r="AW178" s="13" t="s">
        <v>33</v>
      </c>
      <c r="AX178" s="13" t="s">
        <v>79</v>
      </c>
      <c r="AY178" s="203" t="s">
        <v>127</v>
      </c>
    </row>
    <row r="179" spans="1:65" s="2" customFormat="1" ht="16.5" customHeight="1">
      <c r="A179" s="35"/>
      <c r="B179" s="36"/>
      <c r="C179" s="174" t="s">
        <v>329</v>
      </c>
      <c r="D179" s="174" t="s">
        <v>130</v>
      </c>
      <c r="E179" s="175" t="s">
        <v>1142</v>
      </c>
      <c r="F179" s="176" t="s">
        <v>1143</v>
      </c>
      <c r="G179" s="177" t="s">
        <v>222</v>
      </c>
      <c r="H179" s="178">
        <v>1414.2</v>
      </c>
      <c r="I179" s="179"/>
      <c r="J179" s="180">
        <f>ROUND(I179*H179,2)</f>
        <v>0</v>
      </c>
      <c r="K179" s="176" t="s">
        <v>134</v>
      </c>
      <c r="L179" s="40"/>
      <c r="M179" s="181" t="s">
        <v>19</v>
      </c>
      <c r="N179" s="182" t="s">
        <v>42</v>
      </c>
      <c r="O179" s="65"/>
      <c r="P179" s="183">
        <f>O179*H179</f>
        <v>0</v>
      </c>
      <c r="Q179" s="183">
        <v>0</v>
      </c>
      <c r="R179" s="183">
        <f>Q179*H179</f>
        <v>0</v>
      </c>
      <c r="S179" s="183">
        <v>0</v>
      </c>
      <c r="T179" s="184">
        <f>S179*H179</f>
        <v>0</v>
      </c>
      <c r="U179" s="35"/>
      <c r="V179" s="35"/>
      <c r="W179" s="35"/>
      <c r="X179" s="35"/>
      <c r="Y179" s="35"/>
      <c r="Z179" s="35"/>
      <c r="AA179" s="35"/>
      <c r="AB179" s="35"/>
      <c r="AC179" s="35"/>
      <c r="AD179" s="35"/>
      <c r="AE179" s="35"/>
      <c r="AR179" s="185" t="s">
        <v>135</v>
      </c>
      <c r="AT179" s="185" t="s">
        <v>130</v>
      </c>
      <c r="AU179" s="185" t="s">
        <v>81</v>
      </c>
      <c r="AY179" s="18" t="s">
        <v>127</v>
      </c>
      <c r="BE179" s="186">
        <f>IF(N179="základní",J179,0)</f>
        <v>0</v>
      </c>
      <c r="BF179" s="186">
        <f>IF(N179="snížená",J179,0)</f>
        <v>0</v>
      </c>
      <c r="BG179" s="186">
        <f>IF(N179="zákl. přenesená",J179,0)</f>
        <v>0</v>
      </c>
      <c r="BH179" s="186">
        <f>IF(N179="sníž. přenesená",J179,0)</f>
        <v>0</v>
      </c>
      <c r="BI179" s="186">
        <f>IF(N179="nulová",J179,0)</f>
        <v>0</v>
      </c>
      <c r="BJ179" s="18" t="s">
        <v>79</v>
      </c>
      <c r="BK179" s="186">
        <f>ROUND(I179*H179,2)</f>
        <v>0</v>
      </c>
      <c r="BL179" s="18" t="s">
        <v>135</v>
      </c>
      <c r="BM179" s="185" t="s">
        <v>1144</v>
      </c>
    </row>
    <row r="180" spans="1:65" s="2" customFormat="1" ht="19.5">
      <c r="A180" s="35"/>
      <c r="B180" s="36"/>
      <c r="C180" s="37"/>
      <c r="D180" s="187" t="s">
        <v>137</v>
      </c>
      <c r="E180" s="37"/>
      <c r="F180" s="188" t="s">
        <v>1145</v>
      </c>
      <c r="G180" s="37"/>
      <c r="H180" s="37"/>
      <c r="I180" s="189"/>
      <c r="J180" s="37"/>
      <c r="K180" s="37"/>
      <c r="L180" s="40"/>
      <c r="M180" s="190"/>
      <c r="N180" s="191"/>
      <c r="O180" s="65"/>
      <c r="P180" s="65"/>
      <c r="Q180" s="65"/>
      <c r="R180" s="65"/>
      <c r="S180" s="65"/>
      <c r="T180" s="66"/>
      <c r="U180" s="35"/>
      <c r="V180" s="35"/>
      <c r="W180" s="35"/>
      <c r="X180" s="35"/>
      <c r="Y180" s="35"/>
      <c r="Z180" s="35"/>
      <c r="AA180" s="35"/>
      <c r="AB180" s="35"/>
      <c r="AC180" s="35"/>
      <c r="AD180" s="35"/>
      <c r="AE180" s="35"/>
      <c r="AT180" s="18" t="s">
        <v>137</v>
      </c>
      <c r="AU180" s="18" t="s">
        <v>81</v>
      </c>
    </row>
    <row r="181" spans="1:65" s="2" customFormat="1" ht="19.5">
      <c r="A181" s="35"/>
      <c r="B181" s="36"/>
      <c r="C181" s="37"/>
      <c r="D181" s="187" t="s">
        <v>139</v>
      </c>
      <c r="E181" s="37"/>
      <c r="F181" s="192" t="s">
        <v>1146</v>
      </c>
      <c r="G181" s="37"/>
      <c r="H181" s="37"/>
      <c r="I181" s="189"/>
      <c r="J181" s="37"/>
      <c r="K181" s="37"/>
      <c r="L181" s="40"/>
      <c r="M181" s="190"/>
      <c r="N181" s="191"/>
      <c r="O181" s="65"/>
      <c r="P181" s="65"/>
      <c r="Q181" s="65"/>
      <c r="R181" s="65"/>
      <c r="S181" s="65"/>
      <c r="T181" s="66"/>
      <c r="U181" s="35"/>
      <c r="V181" s="35"/>
      <c r="W181" s="35"/>
      <c r="X181" s="35"/>
      <c r="Y181" s="35"/>
      <c r="Z181" s="35"/>
      <c r="AA181" s="35"/>
      <c r="AB181" s="35"/>
      <c r="AC181" s="35"/>
      <c r="AD181" s="35"/>
      <c r="AE181" s="35"/>
      <c r="AT181" s="18" t="s">
        <v>139</v>
      </c>
      <c r="AU181" s="18" t="s">
        <v>81</v>
      </c>
    </row>
    <row r="182" spans="1:65" s="13" customFormat="1" ht="11.25">
      <c r="B182" s="193"/>
      <c r="C182" s="194"/>
      <c r="D182" s="187" t="s">
        <v>143</v>
      </c>
      <c r="E182" s="195" t="s">
        <v>19</v>
      </c>
      <c r="F182" s="196" t="s">
        <v>1147</v>
      </c>
      <c r="G182" s="194"/>
      <c r="H182" s="197">
        <v>1414.2</v>
      </c>
      <c r="I182" s="198"/>
      <c r="J182" s="194"/>
      <c r="K182" s="194"/>
      <c r="L182" s="199"/>
      <c r="M182" s="200"/>
      <c r="N182" s="201"/>
      <c r="O182" s="201"/>
      <c r="P182" s="201"/>
      <c r="Q182" s="201"/>
      <c r="R182" s="201"/>
      <c r="S182" s="201"/>
      <c r="T182" s="202"/>
      <c r="AT182" s="203" t="s">
        <v>143</v>
      </c>
      <c r="AU182" s="203" t="s">
        <v>81</v>
      </c>
      <c r="AV182" s="13" t="s">
        <v>81</v>
      </c>
      <c r="AW182" s="13" t="s">
        <v>33</v>
      </c>
      <c r="AX182" s="13" t="s">
        <v>79</v>
      </c>
      <c r="AY182" s="203" t="s">
        <v>127</v>
      </c>
    </row>
    <row r="183" spans="1:65" s="12" customFormat="1" ht="25.9" customHeight="1">
      <c r="B183" s="158"/>
      <c r="C183" s="159"/>
      <c r="D183" s="160" t="s">
        <v>70</v>
      </c>
      <c r="E183" s="161" t="s">
        <v>613</v>
      </c>
      <c r="F183" s="161" t="s">
        <v>614</v>
      </c>
      <c r="G183" s="159"/>
      <c r="H183" s="159"/>
      <c r="I183" s="162"/>
      <c r="J183" s="163">
        <f>BK183</f>
        <v>0</v>
      </c>
      <c r="K183" s="159"/>
      <c r="L183" s="164"/>
      <c r="M183" s="165"/>
      <c r="N183" s="166"/>
      <c r="O183" s="166"/>
      <c r="P183" s="167">
        <f>SUM(P184:P217)</f>
        <v>0</v>
      </c>
      <c r="Q183" s="166"/>
      <c r="R183" s="167">
        <f>SUM(R184:R217)</f>
        <v>0</v>
      </c>
      <c r="S183" s="166"/>
      <c r="T183" s="168">
        <f>SUM(T184:T217)</f>
        <v>0</v>
      </c>
      <c r="AR183" s="169" t="s">
        <v>135</v>
      </c>
      <c r="AT183" s="170" t="s">
        <v>70</v>
      </c>
      <c r="AU183" s="170" t="s">
        <v>71</v>
      </c>
      <c r="AY183" s="169" t="s">
        <v>127</v>
      </c>
      <c r="BK183" s="171">
        <f>SUM(BK184:BK217)</f>
        <v>0</v>
      </c>
    </row>
    <row r="184" spans="1:65" s="2" customFormat="1" ht="36">
      <c r="A184" s="35"/>
      <c r="B184" s="36"/>
      <c r="C184" s="174" t="s">
        <v>336</v>
      </c>
      <c r="D184" s="174" t="s">
        <v>130</v>
      </c>
      <c r="E184" s="175" t="s">
        <v>757</v>
      </c>
      <c r="F184" s="176" t="s">
        <v>758</v>
      </c>
      <c r="G184" s="177" t="s">
        <v>133</v>
      </c>
      <c r="H184" s="178">
        <v>5</v>
      </c>
      <c r="I184" s="179"/>
      <c r="J184" s="180">
        <f>ROUND(I184*H184,2)</f>
        <v>0</v>
      </c>
      <c r="K184" s="176" t="s">
        <v>134</v>
      </c>
      <c r="L184" s="40"/>
      <c r="M184" s="181" t="s">
        <v>19</v>
      </c>
      <c r="N184" s="182" t="s">
        <v>42</v>
      </c>
      <c r="O184" s="65"/>
      <c r="P184" s="183">
        <f>O184*H184</f>
        <v>0</v>
      </c>
      <c r="Q184" s="183">
        <v>0</v>
      </c>
      <c r="R184" s="183">
        <f>Q184*H184</f>
        <v>0</v>
      </c>
      <c r="S184" s="183">
        <v>0</v>
      </c>
      <c r="T184" s="184">
        <f>S184*H184</f>
        <v>0</v>
      </c>
      <c r="U184" s="35"/>
      <c r="V184" s="35"/>
      <c r="W184" s="35"/>
      <c r="X184" s="35"/>
      <c r="Y184" s="35"/>
      <c r="Z184" s="35"/>
      <c r="AA184" s="35"/>
      <c r="AB184" s="35"/>
      <c r="AC184" s="35"/>
      <c r="AD184" s="35"/>
      <c r="AE184" s="35"/>
      <c r="AR184" s="185" t="s">
        <v>489</v>
      </c>
      <c r="AT184" s="185" t="s">
        <v>130</v>
      </c>
      <c r="AU184" s="185" t="s">
        <v>79</v>
      </c>
      <c r="AY184" s="18" t="s">
        <v>127</v>
      </c>
      <c r="BE184" s="186">
        <f>IF(N184="základní",J184,0)</f>
        <v>0</v>
      </c>
      <c r="BF184" s="186">
        <f>IF(N184="snížená",J184,0)</f>
        <v>0</v>
      </c>
      <c r="BG184" s="186">
        <f>IF(N184="zákl. přenesená",J184,0)</f>
        <v>0</v>
      </c>
      <c r="BH184" s="186">
        <f>IF(N184="sníž. přenesená",J184,0)</f>
        <v>0</v>
      </c>
      <c r="BI184" s="186">
        <f>IF(N184="nulová",J184,0)</f>
        <v>0</v>
      </c>
      <c r="BJ184" s="18" t="s">
        <v>79</v>
      </c>
      <c r="BK184" s="186">
        <f>ROUND(I184*H184,2)</f>
        <v>0</v>
      </c>
      <c r="BL184" s="18" t="s">
        <v>489</v>
      </c>
      <c r="BM184" s="185" t="s">
        <v>1148</v>
      </c>
    </row>
    <row r="185" spans="1:65" s="2" customFormat="1" ht="68.25">
      <c r="A185" s="35"/>
      <c r="B185" s="36"/>
      <c r="C185" s="37"/>
      <c r="D185" s="187" t="s">
        <v>137</v>
      </c>
      <c r="E185" s="37"/>
      <c r="F185" s="188" t="s">
        <v>760</v>
      </c>
      <c r="G185" s="37"/>
      <c r="H185" s="37"/>
      <c r="I185" s="189"/>
      <c r="J185" s="37"/>
      <c r="K185" s="37"/>
      <c r="L185" s="40"/>
      <c r="M185" s="190"/>
      <c r="N185" s="191"/>
      <c r="O185" s="65"/>
      <c r="P185" s="65"/>
      <c r="Q185" s="65"/>
      <c r="R185" s="65"/>
      <c r="S185" s="65"/>
      <c r="T185" s="66"/>
      <c r="U185" s="35"/>
      <c r="V185" s="35"/>
      <c r="W185" s="35"/>
      <c r="X185" s="35"/>
      <c r="Y185" s="35"/>
      <c r="Z185" s="35"/>
      <c r="AA185" s="35"/>
      <c r="AB185" s="35"/>
      <c r="AC185" s="35"/>
      <c r="AD185" s="35"/>
      <c r="AE185" s="35"/>
      <c r="AT185" s="18" t="s">
        <v>137</v>
      </c>
      <c r="AU185" s="18" t="s">
        <v>79</v>
      </c>
    </row>
    <row r="186" spans="1:65" s="2" customFormat="1" ht="68.25">
      <c r="A186" s="35"/>
      <c r="B186" s="36"/>
      <c r="C186" s="37"/>
      <c r="D186" s="187" t="s">
        <v>139</v>
      </c>
      <c r="E186" s="37"/>
      <c r="F186" s="192" t="s">
        <v>620</v>
      </c>
      <c r="G186" s="37"/>
      <c r="H186" s="37"/>
      <c r="I186" s="189"/>
      <c r="J186" s="37"/>
      <c r="K186" s="37"/>
      <c r="L186" s="40"/>
      <c r="M186" s="190"/>
      <c r="N186" s="191"/>
      <c r="O186" s="65"/>
      <c r="P186" s="65"/>
      <c r="Q186" s="65"/>
      <c r="R186" s="65"/>
      <c r="S186" s="65"/>
      <c r="T186" s="66"/>
      <c r="U186" s="35"/>
      <c r="V186" s="35"/>
      <c r="W186" s="35"/>
      <c r="X186" s="35"/>
      <c r="Y186" s="35"/>
      <c r="Z186" s="35"/>
      <c r="AA186" s="35"/>
      <c r="AB186" s="35"/>
      <c r="AC186" s="35"/>
      <c r="AD186" s="35"/>
      <c r="AE186" s="35"/>
      <c r="AT186" s="18" t="s">
        <v>139</v>
      </c>
      <c r="AU186" s="18" t="s">
        <v>79</v>
      </c>
    </row>
    <row r="187" spans="1:65" s="2" customFormat="1" ht="19.5">
      <c r="A187" s="35"/>
      <c r="B187" s="36"/>
      <c r="C187" s="37"/>
      <c r="D187" s="187" t="s">
        <v>141</v>
      </c>
      <c r="E187" s="37"/>
      <c r="F187" s="192" t="s">
        <v>761</v>
      </c>
      <c r="G187" s="37"/>
      <c r="H187" s="37"/>
      <c r="I187" s="189"/>
      <c r="J187" s="37"/>
      <c r="K187" s="37"/>
      <c r="L187" s="40"/>
      <c r="M187" s="190"/>
      <c r="N187" s="191"/>
      <c r="O187" s="65"/>
      <c r="P187" s="65"/>
      <c r="Q187" s="65"/>
      <c r="R187" s="65"/>
      <c r="S187" s="65"/>
      <c r="T187" s="66"/>
      <c r="U187" s="35"/>
      <c r="V187" s="35"/>
      <c r="W187" s="35"/>
      <c r="X187" s="35"/>
      <c r="Y187" s="35"/>
      <c r="Z187" s="35"/>
      <c r="AA187" s="35"/>
      <c r="AB187" s="35"/>
      <c r="AC187" s="35"/>
      <c r="AD187" s="35"/>
      <c r="AE187" s="35"/>
      <c r="AT187" s="18" t="s">
        <v>141</v>
      </c>
      <c r="AU187" s="18" t="s">
        <v>79</v>
      </c>
    </row>
    <row r="188" spans="1:65" s="2" customFormat="1" ht="33" customHeight="1">
      <c r="A188" s="35"/>
      <c r="B188" s="36"/>
      <c r="C188" s="174" t="s">
        <v>342</v>
      </c>
      <c r="D188" s="174" t="s">
        <v>130</v>
      </c>
      <c r="E188" s="175" t="s">
        <v>1149</v>
      </c>
      <c r="F188" s="176" t="s">
        <v>1150</v>
      </c>
      <c r="G188" s="177" t="s">
        <v>147</v>
      </c>
      <c r="H188" s="178">
        <v>79.53</v>
      </c>
      <c r="I188" s="179"/>
      <c r="J188" s="180">
        <f>ROUND(I188*H188,2)</f>
        <v>0</v>
      </c>
      <c r="K188" s="176" t="s">
        <v>134</v>
      </c>
      <c r="L188" s="40"/>
      <c r="M188" s="181" t="s">
        <v>19</v>
      </c>
      <c r="N188" s="182" t="s">
        <v>42</v>
      </c>
      <c r="O188" s="65"/>
      <c r="P188" s="183">
        <f>O188*H188</f>
        <v>0</v>
      </c>
      <c r="Q188" s="183">
        <v>0</v>
      </c>
      <c r="R188" s="183">
        <f>Q188*H188</f>
        <v>0</v>
      </c>
      <c r="S188" s="183">
        <v>0</v>
      </c>
      <c r="T188" s="184">
        <f>S188*H188</f>
        <v>0</v>
      </c>
      <c r="U188" s="35"/>
      <c r="V188" s="35"/>
      <c r="W188" s="35"/>
      <c r="X188" s="35"/>
      <c r="Y188" s="35"/>
      <c r="Z188" s="35"/>
      <c r="AA188" s="35"/>
      <c r="AB188" s="35"/>
      <c r="AC188" s="35"/>
      <c r="AD188" s="35"/>
      <c r="AE188" s="35"/>
      <c r="AR188" s="185" t="s">
        <v>489</v>
      </c>
      <c r="AT188" s="185" t="s">
        <v>130</v>
      </c>
      <c r="AU188" s="185" t="s">
        <v>79</v>
      </c>
      <c r="AY188" s="18" t="s">
        <v>127</v>
      </c>
      <c r="BE188" s="186">
        <f>IF(N188="základní",J188,0)</f>
        <v>0</v>
      </c>
      <c r="BF188" s="186">
        <f>IF(N188="snížená",J188,0)</f>
        <v>0</v>
      </c>
      <c r="BG188" s="186">
        <f>IF(N188="zákl. přenesená",J188,0)</f>
        <v>0</v>
      </c>
      <c r="BH188" s="186">
        <f>IF(N188="sníž. přenesená",J188,0)</f>
        <v>0</v>
      </c>
      <c r="BI188" s="186">
        <f>IF(N188="nulová",J188,0)</f>
        <v>0</v>
      </c>
      <c r="BJ188" s="18" t="s">
        <v>79</v>
      </c>
      <c r="BK188" s="186">
        <f>ROUND(I188*H188,2)</f>
        <v>0</v>
      </c>
      <c r="BL188" s="18" t="s">
        <v>489</v>
      </c>
      <c r="BM188" s="185" t="s">
        <v>1151</v>
      </c>
    </row>
    <row r="189" spans="1:65" s="2" customFormat="1" ht="68.25">
      <c r="A189" s="35"/>
      <c r="B189" s="36"/>
      <c r="C189" s="37"/>
      <c r="D189" s="187" t="s">
        <v>137</v>
      </c>
      <c r="E189" s="37"/>
      <c r="F189" s="188" t="s">
        <v>1152</v>
      </c>
      <c r="G189" s="37"/>
      <c r="H189" s="37"/>
      <c r="I189" s="189"/>
      <c r="J189" s="37"/>
      <c r="K189" s="37"/>
      <c r="L189" s="40"/>
      <c r="M189" s="190"/>
      <c r="N189" s="191"/>
      <c r="O189" s="65"/>
      <c r="P189" s="65"/>
      <c r="Q189" s="65"/>
      <c r="R189" s="65"/>
      <c r="S189" s="65"/>
      <c r="T189" s="66"/>
      <c r="U189" s="35"/>
      <c r="V189" s="35"/>
      <c r="W189" s="35"/>
      <c r="X189" s="35"/>
      <c r="Y189" s="35"/>
      <c r="Z189" s="35"/>
      <c r="AA189" s="35"/>
      <c r="AB189" s="35"/>
      <c r="AC189" s="35"/>
      <c r="AD189" s="35"/>
      <c r="AE189" s="35"/>
      <c r="AT189" s="18" t="s">
        <v>137</v>
      </c>
      <c r="AU189" s="18" t="s">
        <v>79</v>
      </c>
    </row>
    <row r="190" spans="1:65" s="2" customFormat="1" ht="68.25">
      <c r="A190" s="35"/>
      <c r="B190" s="36"/>
      <c r="C190" s="37"/>
      <c r="D190" s="187" t="s">
        <v>139</v>
      </c>
      <c r="E190" s="37"/>
      <c r="F190" s="192" t="s">
        <v>620</v>
      </c>
      <c r="G190" s="37"/>
      <c r="H190" s="37"/>
      <c r="I190" s="189"/>
      <c r="J190" s="37"/>
      <c r="K190" s="37"/>
      <c r="L190" s="40"/>
      <c r="M190" s="190"/>
      <c r="N190" s="191"/>
      <c r="O190" s="65"/>
      <c r="P190" s="65"/>
      <c r="Q190" s="65"/>
      <c r="R190" s="65"/>
      <c r="S190" s="65"/>
      <c r="T190" s="66"/>
      <c r="U190" s="35"/>
      <c r="V190" s="35"/>
      <c r="W190" s="35"/>
      <c r="X190" s="35"/>
      <c r="Y190" s="35"/>
      <c r="Z190" s="35"/>
      <c r="AA190" s="35"/>
      <c r="AB190" s="35"/>
      <c r="AC190" s="35"/>
      <c r="AD190" s="35"/>
      <c r="AE190" s="35"/>
      <c r="AT190" s="18" t="s">
        <v>139</v>
      </c>
      <c r="AU190" s="18" t="s">
        <v>79</v>
      </c>
    </row>
    <row r="191" spans="1:65" s="2" customFormat="1" ht="29.25">
      <c r="A191" s="35"/>
      <c r="B191" s="36"/>
      <c r="C191" s="37"/>
      <c r="D191" s="187" t="s">
        <v>141</v>
      </c>
      <c r="E191" s="37"/>
      <c r="F191" s="192" t="s">
        <v>1153</v>
      </c>
      <c r="G191" s="37"/>
      <c r="H191" s="37"/>
      <c r="I191" s="189"/>
      <c r="J191" s="37"/>
      <c r="K191" s="37"/>
      <c r="L191" s="40"/>
      <c r="M191" s="190"/>
      <c r="N191" s="191"/>
      <c r="O191" s="65"/>
      <c r="P191" s="65"/>
      <c r="Q191" s="65"/>
      <c r="R191" s="65"/>
      <c r="S191" s="65"/>
      <c r="T191" s="66"/>
      <c r="U191" s="35"/>
      <c r="V191" s="35"/>
      <c r="W191" s="35"/>
      <c r="X191" s="35"/>
      <c r="Y191" s="35"/>
      <c r="Z191" s="35"/>
      <c r="AA191" s="35"/>
      <c r="AB191" s="35"/>
      <c r="AC191" s="35"/>
      <c r="AD191" s="35"/>
      <c r="AE191" s="35"/>
      <c r="AT191" s="18" t="s">
        <v>141</v>
      </c>
      <c r="AU191" s="18" t="s">
        <v>79</v>
      </c>
    </row>
    <row r="192" spans="1:65" s="14" customFormat="1" ht="11.25">
      <c r="B192" s="204"/>
      <c r="C192" s="205"/>
      <c r="D192" s="187" t="s">
        <v>143</v>
      </c>
      <c r="E192" s="206" t="s">
        <v>19</v>
      </c>
      <c r="F192" s="207" t="s">
        <v>1154</v>
      </c>
      <c r="G192" s="205"/>
      <c r="H192" s="206" t="s">
        <v>19</v>
      </c>
      <c r="I192" s="208"/>
      <c r="J192" s="205"/>
      <c r="K192" s="205"/>
      <c r="L192" s="209"/>
      <c r="M192" s="210"/>
      <c r="N192" s="211"/>
      <c r="O192" s="211"/>
      <c r="P192" s="211"/>
      <c r="Q192" s="211"/>
      <c r="R192" s="211"/>
      <c r="S192" s="211"/>
      <c r="T192" s="212"/>
      <c r="AT192" s="213" t="s">
        <v>143</v>
      </c>
      <c r="AU192" s="213" t="s">
        <v>79</v>
      </c>
      <c r="AV192" s="14" t="s">
        <v>79</v>
      </c>
      <c r="AW192" s="14" t="s">
        <v>33</v>
      </c>
      <c r="AX192" s="14" t="s">
        <v>71</v>
      </c>
      <c r="AY192" s="213" t="s">
        <v>127</v>
      </c>
    </row>
    <row r="193" spans="1:65" s="13" customFormat="1" ht="11.25">
      <c r="B193" s="193"/>
      <c r="C193" s="194"/>
      <c r="D193" s="187" t="s">
        <v>143</v>
      </c>
      <c r="E193" s="195" t="s">
        <v>19</v>
      </c>
      <c r="F193" s="196" t="s">
        <v>1155</v>
      </c>
      <c r="G193" s="194"/>
      <c r="H193" s="197">
        <v>79.53</v>
      </c>
      <c r="I193" s="198"/>
      <c r="J193" s="194"/>
      <c r="K193" s="194"/>
      <c r="L193" s="199"/>
      <c r="M193" s="200"/>
      <c r="N193" s="201"/>
      <c r="O193" s="201"/>
      <c r="P193" s="201"/>
      <c r="Q193" s="201"/>
      <c r="R193" s="201"/>
      <c r="S193" s="201"/>
      <c r="T193" s="202"/>
      <c r="AT193" s="203" t="s">
        <v>143</v>
      </c>
      <c r="AU193" s="203" t="s">
        <v>79</v>
      </c>
      <c r="AV193" s="13" t="s">
        <v>81</v>
      </c>
      <c r="AW193" s="13" t="s">
        <v>33</v>
      </c>
      <c r="AX193" s="13" t="s">
        <v>79</v>
      </c>
      <c r="AY193" s="203" t="s">
        <v>127</v>
      </c>
    </row>
    <row r="194" spans="1:65" s="2" customFormat="1" ht="33" customHeight="1">
      <c r="A194" s="35"/>
      <c r="B194" s="36"/>
      <c r="C194" s="174" t="s">
        <v>351</v>
      </c>
      <c r="D194" s="174" t="s">
        <v>130</v>
      </c>
      <c r="E194" s="175" t="s">
        <v>710</v>
      </c>
      <c r="F194" s="176" t="s">
        <v>711</v>
      </c>
      <c r="G194" s="177" t="s">
        <v>147</v>
      </c>
      <c r="H194" s="178">
        <v>2864.42</v>
      </c>
      <c r="I194" s="179"/>
      <c r="J194" s="180">
        <f>ROUND(I194*H194,2)</f>
        <v>0</v>
      </c>
      <c r="K194" s="176" t="s">
        <v>134</v>
      </c>
      <c r="L194" s="40"/>
      <c r="M194" s="181" t="s">
        <v>19</v>
      </c>
      <c r="N194" s="182" t="s">
        <v>42</v>
      </c>
      <c r="O194" s="65"/>
      <c r="P194" s="183">
        <f>O194*H194</f>
        <v>0</v>
      </c>
      <c r="Q194" s="183">
        <v>0</v>
      </c>
      <c r="R194" s="183">
        <f>Q194*H194</f>
        <v>0</v>
      </c>
      <c r="S194" s="183">
        <v>0</v>
      </c>
      <c r="T194" s="184">
        <f>S194*H194</f>
        <v>0</v>
      </c>
      <c r="U194" s="35"/>
      <c r="V194" s="35"/>
      <c r="W194" s="35"/>
      <c r="X194" s="35"/>
      <c r="Y194" s="35"/>
      <c r="Z194" s="35"/>
      <c r="AA194" s="35"/>
      <c r="AB194" s="35"/>
      <c r="AC194" s="35"/>
      <c r="AD194" s="35"/>
      <c r="AE194" s="35"/>
      <c r="AR194" s="185" t="s">
        <v>489</v>
      </c>
      <c r="AT194" s="185" t="s">
        <v>130</v>
      </c>
      <c r="AU194" s="185" t="s">
        <v>79</v>
      </c>
      <c r="AY194" s="18" t="s">
        <v>127</v>
      </c>
      <c r="BE194" s="186">
        <f>IF(N194="základní",J194,0)</f>
        <v>0</v>
      </c>
      <c r="BF194" s="186">
        <f>IF(N194="snížená",J194,0)</f>
        <v>0</v>
      </c>
      <c r="BG194" s="186">
        <f>IF(N194="zákl. přenesená",J194,0)</f>
        <v>0</v>
      </c>
      <c r="BH194" s="186">
        <f>IF(N194="sníž. přenesená",J194,0)</f>
        <v>0</v>
      </c>
      <c r="BI194" s="186">
        <f>IF(N194="nulová",J194,0)</f>
        <v>0</v>
      </c>
      <c r="BJ194" s="18" t="s">
        <v>79</v>
      </c>
      <c r="BK194" s="186">
        <f>ROUND(I194*H194,2)</f>
        <v>0</v>
      </c>
      <c r="BL194" s="18" t="s">
        <v>489</v>
      </c>
      <c r="BM194" s="185" t="s">
        <v>1156</v>
      </c>
    </row>
    <row r="195" spans="1:65" s="2" customFormat="1" ht="68.25">
      <c r="A195" s="35"/>
      <c r="B195" s="36"/>
      <c r="C195" s="37"/>
      <c r="D195" s="187" t="s">
        <v>137</v>
      </c>
      <c r="E195" s="37"/>
      <c r="F195" s="188" t="s">
        <v>713</v>
      </c>
      <c r="G195" s="37"/>
      <c r="H195" s="37"/>
      <c r="I195" s="189"/>
      <c r="J195" s="37"/>
      <c r="K195" s="37"/>
      <c r="L195" s="40"/>
      <c r="M195" s="190"/>
      <c r="N195" s="191"/>
      <c r="O195" s="65"/>
      <c r="P195" s="65"/>
      <c r="Q195" s="65"/>
      <c r="R195" s="65"/>
      <c r="S195" s="65"/>
      <c r="T195" s="66"/>
      <c r="U195" s="35"/>
      <c r="V195" s="35"/>
      <c r="W195" s="35"/>
      <c r="X195" s="35"/>
      <c r="Y195" s="35"/>
      <c r="Z195" s="35"/>
      <c r="AA195" s="35"/>
      <c r="AB195" s="35"/>
      <c r="AC195" s="35"/>
      <c r="AD195" s="35"/>
      <c r="AE195" s="35"/>
      <c r="AT195" s="18" t="s">
        <v>137</v>
      </c>
      <c r="AU195" s="18" t="s">
        <v>79</v>
      </c>
    </row>
    <row r="196" spans="1:65" s="2" customFormat="1" ht="68.25">
      <c r="A196" s="35"/>
      <c r="B196" s="36"/>
      <c r="C196" s="37"/>
      <c r="D196" s="187" t="s">
        <v>139</v>
      </c>
      <c r="E196" s="37"/>
      <c r="F196" s="192" t="s">
        <v>620</v>
      </c>
      <c r="G196" s="37"/>
      <c r="H196" s="37"/>
      <c r="I196" s="189"/>
      <c r="J196" s="37"/>
      <c r="K196" s="37"/>
      <c r="L196" s="40"/>
      <c r="M196" s="190"/>
      <c r="N196" s="191"/>
      <c r="O196" s="65"/>
      <c r="P196" s="65"/>
      <c r="Q196" s="65"/>
      <c r="R196" s="65"/>
      <c r="S196" s="65"/>
      <c r="T196" s="66"/>
      <c r="U196" s="35"/>
      <c r="V196" s="35"/>
      <c r="W196" s="35"/>
      <c r="X196" s="35"/>
      <c r="Y196" s="35"/>
      <c r="Z196" s="35"/>
      <c r="AA196" s="35"/>
      <c r="AB196" s="35"/>
      <c r="AC196" s="35"/>
      <c r="AD196" s="35"/>
      <c r="AE196" s="35"/>
      <c r="AT196" s="18" t="s">
        <v>139</v>
      </c>
      <c r="AU196" s="18" t="s">
        <v>79</v>
      </c>
    </row>
    <row r="197" spans="1:65" s="2" customFormat="1" ht="29.25">
      <c r="A197" s="35"/>
      <c r="B197" s="36"/>
      <c r="C197" s="37"/>
      <c r="D197" s="187" t="s">
        <v>141</v>
      </c>
      <c r="E197" s="37"/>
      <c r="F197" s="192" t="s">
        <v>1157</v>
      </c>
      <c r="G197" s="37"/>
      <c r="H197" s="37"/>
      <c r="I197" s="189"/>
      <c r="J197" s="37"/>
      <c r="K197" s="37"/>
      <c r="L197" s="40"/>
      <c r="M197" s="190"/>
      <c r="N197" s="191"/>
      <c r="O197" s="65"/>
      <c r="P197" s="65"/>
      <c r="Q197" s="65"/>
      <c r="R197" s="65"/>
      <c r="S197" s="65"/>
      <c r="T197" s="66"/>
      <c r="U197" s="35"/>
      <c r="V197" s="35"/>
      <c r="W197" s="35"/>
      <c r="X197" s="35"/>
      <c r="Y197" s="35"/>
      <c r="Z197" s="35"/>
      <c r="AA197" s="35"/>
      <c r="AB197" s="35"/>
      <c r="AC197" s="35"/>
      <c r="AD197" s="35"/>
      <c r="AE197" s="35"/>
      <c r="AT197" s="18" t="s">
        <v>141</v>
      </c>
      <c r="AU197" s="18" t="s">
        <v>79</v>
      </c>
    </row>
    <row r="198" spans="1:65" s="14" customFormat="1" ht="11.25">
      <c r="B198" s="204"/>
      <c r="C198" s="205"/>
      <c r="D198" s="187" t="s">
        <v>143</v>
      </c>
      <c r="E198" s="206" t="s">
        <v>19</v>
      </c>
      <c r="F198" s="207" t="s">
        <v>1158</v>
      </c>
      <c r="G198" s="205"/>
      <c r="H198" s="206" t="s">
        <v>19</v>
      </c>
      <c r="I198" s="208"/>
      <c r="J198" s="205"/>
      <c r="K198" s="205"/>
      <c r="L198" s="209"/>
      <c r="M198" s="210"/>
      <c r="N198" s="211"/>
      <c r="O198" s="211"/>
      <c r="P198" s="211"/>
      <c r="Q198" s="211"/>
      <c r="R198" s="211"/>
      <c r="S198" s="211"/>
      <c r="T198" s="212"/>
      <c r="AT198" s="213" t="s">
        <v>143</v>
      </c>
      <c r="AU198" s="213" t="s">
        <v>79</v>
      </c>
      <c r="AV198" s="14" t="s">
        <v>79</v>
      </c>
      <c r="AW198" s="14" t="s">
        <v>33</v>
      </c>
      <c r="AX198" s="14" t="s">
        <v>71</v>
      </c>
      <c r="AY198" s="213" t="s">
        <v>127</v>
      </c>
    </row>
    <row r="199" spans="1:65" s="13" customFormat="1" ht="11.25">
      <c r="B199" s="193"/>
      <c r="C199" s="194"/>
      <c r="D199" s="187" t="s">
        <v>143</v>
      </c>
      <c r="E199" s="195" t="s">
        <v>19</v>
      </c>
      <c r="F199" s="196" t="s">
        <v>1159</v>
      </c>
      <c r="G199" s="194"/>
      <c r="H199" s="197">
        <v>2721.42</v>
      </c>
      <c r="I199" s="198"/>
      <c r="J199" s="194"/>
      <c r="K199" s="194"/>
      <c r="L199" s="199"/>
      <c r="M199" s="200"/>
      <c r="N199" s="201"/>
      <c r="O199" s="201"/>
      <c r="P199" s="201"/>
      <c r="Q199" s="201"/>
      <c r="R199" s="201"/>
      <c r="S199" s="201"/>
      <c r="T199" s="202"/>
      <c r="AT199" s="203" t="s">
        <v>143</v>
      </c>
      <c r="AU199" s="203" t="s">
        <v>79</v>
      </c>
      <c r="AV199" s="13" t="s">
        <v>81</v>
      </c>
      <c r="AW199" s="13" t="s">
        <v>33</v>
      </c>
      <c r="AX199" s="13" t="s">
        <v>71</v>
      </c>
      <c r="AY199" s="203" t="s">
        <v>127</v>
      </c>
    </row>
    <row r="200" spans="1:65" s="14" customFormat="1" ht="11.25">
      <c r="B200" s="204"/>
      <c r="C200" s="205"/>
      <c r="D200" s="187" t="s">
        <v>143</v>
      </c>
      <c r="E200" s="206" t="s">
        <v>19</v>
      </c>
      <c r="F200" s="207" t="s">
        <v>1160</v>
      </c>
      <c r="G200" s="205"/>
      <c r="H200" s="206" t="s">
        <v>19</v>
      </c>
      <c r="I200" s="208"/>
      <c r="J200" s="205"/>
      <c r="K200" s="205"/>
      <c r="L200" s="209"/>
      <c r="M200" s="210"/>
      <c r="N200" s="211"/>
      <c r="O200" s="211"/>
      <c r="P200" s="211"/>
      <c r="Q200" s="211"/>
      <c r="R200" s="211"/>
      <c r="S200" s="211"/>
      <c r="T200" s="212"/>
      <c r="AT200" s="213" t="s">
        <v>143</v>
      </c>
      <c r="AU200" s="213" t="s">
        <v>79</v>
      </c>
      <c r="AV200" s="14" t="s">
        <v>79</v>
      </c>
      <c r="AW200" s="14" t="s">
        <v>33</v>
      </c>
      <c r="AX200" s="14" t="s">
        <v>71</v>
      </c>
      <c r="AY200" s="213" t="s">
        <v>127</v>
      </c>
    </row>
    <row r="201" spans="1:65" s="13" customFormat="1" ht="11.25">
      <c r="B201" s="193"/>
      <c r="C201" s="194"/>
      <c r="D201" s="187" t="s">
        <v>143</v>
      </c>
      <c r="E201" s="195" t="s">
        <v>19</v>
      </c>
      <c r="F201" s="196" t="s">
        <v>1161</v>
      </c>
      <c r="G201" s="194"/>
      <c r="H201" s="197">
        <v>143</v>
      </c>
      <c r="I201" s="198"/>
      <c r="J201" s="194"/>
      <c r="K201" s="194"/>
      <c r="L201" s="199"/>
      <c r="M201" s="200"/>
      <c r="N201" s="201"/>
      <c r="O201" s="201"/>
      <c r="P201" s="201"/>
      <c r="Q201" s="201"/>
      <c r="R201" s="201"/>
      <c r="S201" s="201"/>
      <c r="T201" s="202"/>
      <c r="AT201" s="203" t="s">
        <v>143</v>
      </c>
      <c r="AU201" s="203" t="s">
        <v>79</v>
      </c>
      <c r="AV201" s="13" t="s">
        <v>81</v>
      </c>
      <c r="AW201" s="13" t="s">
        <v>33</v>
      </c>
      <c r="AX201" s="13" t="s">
        <v>71</v>
      </c>
      <c r="AY201" s="203" t="s">
        <v>127</v>
      </c>
    </row>
    <row r="202" spans="1:65" s="15" customFormat="1" ht="11.25">
      <c r="B202" s="214"/>
      <c r="C202" s="215"/>
      <c r="D202" s="187" t="s">
        <v>143</v>
      </c>
      <c r="E202" s="216" t="s">
        <v>19</v>
      </c>
      <c r="F202" s="217" t="s">
        <v>160</v>
      </c>
      <c r="G202" s="215"/>
      <c r="H202" s="218">
        <v>2864.42</v>
      </c>
      <c r="I202" s="219"/>
      <c r="J202" s="215"/>
      <c r="K202" s="215"/>
      <c r="L202" s="220"/>
      <c r="M202" s="221"/>
      <c r="N202" s="222"/>
      <c r="O202" s="222"/>
      <c r="P202" s="222"/>
      <c r="Q202" s="222"/>
      <c r="R202" s="222"/>
      <c r="S202" s="222"/>
      <c r="T202" s="223"/>
      <c r="AT202" s="224" t="s">
        <v>143</v>
      </c>
      <c r="AU202" s="224" t="s">
        <v>79</v>
      </c>
      <c r="AV202" s="15" t="s">
        <v>135</v>
      </c>
      <c r="AW202" s="15" t="s">
        <v>33</v>
      </c>
      <c r="AX202" s="15" t="s">
        <v>79</v>
      </c>
      <c r="AY202" s="224" t="s">
        <v>127</v>
      </c>
    </row>
    <row r="203" spans="1:65" s="2" customFormat="1" ht="33" customHeight="1">
      <c r="A203" s="35"/>
      <c r="B203" s="36"/>
      <c r="C203" s="174" t="s">
        <v>356</v>
      </c>
      <c r="D203" s="174" t="s">
        <v>130</v>
      </c>
      <c r="E203" s="175" t="s">
        <v>725</v>
      </c>
      <c r="F203" s="176" t="s">
        <v>726</v>
      </c>
      <c r="G203" s="177" t="s">
        <v>147</v>
      </c>
      <c r="H203" s="178">
        <v>1974</v>
      </c>
      <c r="I203" s="179"/>
      <c r="J203" s="180">
        <f>ROUND(I203*H203,2)</f>
        <v>0</v>
      </c>
      <c r="K203" s="176" t="s">
        <v>134</v>
      </c>
      <c r="L203" s="40"/>
      <c r="M203" s="181" t="s">
        <v>19</v>
      </c>
      <c r="N203" s="182" t="s">
        <v>42</v>
      </c>
      <c r="O203" s="65"/>
      <c r="P203" s="183">
        <f>O203*H203</f>
        <v>0</v>
      </c>
      <c r="Q203" s="183">
        <v>0</v>
      </c>
      <c r="R203" s="183">
        <f>Q203*H203</f>
        <v>0</v>
      </c>
      <c r="S203" s="183">
        <v>0</v>
      </c>
      <c r="T203" s="184">
        <f>S203*H203</f>
        <v>0</v>
      </c>
      <c r="U203" s="35"/>
      <c r="V203" s="35"/>
      <c r="W203" s="35"/>
      <c r="X203" s="35"/>
      <c r="Y203" s="35"/>
      <c r="Z203" s="35"/>
      <c r="AA203" s="35"/>
      <c r="AB203" s="35"/>
      <c r="AC203" s="35"/>
      <c r="AD203" s="35"/>
      <c r="AE203" s="35"/>
      <c r="AR203" s="185" t="s">
        <v>489</v>
      </c>
      <c r="AT203" s="185" t="s">
        <v>130</v>
      </c>
      <c r="AU203" s="185" t="s">
        <v>79</v>
      </c>
      <c r="AY203" s="18" t="s">
        <v>127</v>
      </c>
      <c r="BE203" s="186">
        <f>IF(N203="základní",J203,0)</f>
        <v>0</v>
      </c>
      <c r="BF203" s="186">
        <f>IF(N203="snížená",J203,0)</f>
        <v>0</v>
      </c>
      <c r="BG203" s="186">
        <f>IF(N203="zákl. přenesená",J203,0)</f>
        <v>0</v>
      </c>
      <c r="BH203" s="186">
        <f>IF(N203="sníž. přenesená",J203,0)</f>
        <v>0</v>
      </c>
      <c r="BI203" s="186">
        <f>IF(N203="nulová",J203,0)</f>
        <v>0</v>
      </c>
      <c r="BJ203" s="18" t="s">
        <v>79</v>
      </c>
      <c r="BK203" s="186">
        <f>ROUND(I203*H203,2)</f>
        <v>0</v>
      </c>
      <c r="BL203" s="18" t="s">
        <v>489</v>
      </c>
      <c r="BM203" s="185" t="s">
        <v>1162</v>
      </c>
    </row>
    <row r="204" spans="1:65" s="2" customFormat="1" ht="68.25">
      <c r="A204" s="35"/>
      <c r="B204" s="36"/>
      <c r="C204" s="37"/>
      <c r="D204" s="187" t="s">
        <v>137</v>
      </c>
      <c r="E204" s="37"/>
      <c r="F204" s="188" t="s">
        <v>728</v>
      </c>
      <c r="G204" s="37"/>
      <c r="H204" s="37"/>
      <c r="I204" s="189"/>
      <c r="J204" s="37"/>
      <c r="K204" s="37"/>
      <c r="L204" s="40"/>
      <c r="M204" s="190"/>
      <c r="N204" s="191"/>
      <c r="O204" s="65"/>
      <c r="P204" s="65"/>
      <c r="Q204" s="65"/>
      <c r="R204" s="65"/>
      <c r="S204" s="65"/>
      <c r="T204" s="66"/>
      <c r="U204" s="35"/>
      <c r="V204" s="35"/>
      <c r="W204" s="35"/>
      <c r="X204" s="35"/>
      <c r="Y204" s="35"/>
      <c r="Z204" s="35"/>
      <c r="AA204" s="35"/>
      <c r="AB204" s="35"/>
      <c r="AC204" s="35"/>
      <c r="AD204" s="35"/>
      <c r="AE204" s="35"/>
      <c r="AT204" s="18" t="s">
        <v>137</v>
      </c>
      <c r="AU204" s="18" t="s">
        <v>79</v>
      </c>
    </row>
    <row r="205" spans="1:65" s="2" customFormat="1" ht="68.25">
      <c r="A205" s="35"/>
      <c r="B205" s="36"/>
      <c r="C205" s="37"/>
      <c r="D205" s="187" t="s">
        <v>139</v>
      </c>
      <c r="E205" s="37"/>
      <c r="F205" s="192" t="s">
        <v>620</v>
      </c>
      <c r="G205" s="37"/>
      <c r="H205" s="37"/>
      <c r="I205" s="189"/>
      <c r="J205" s="37"/>
      <c r="K205" s="37"/>
      <c r="L205" s="40"/>
      <c r="M205" s="190"/>
      <c r="N205" s="191"/>
      <c r="O205" s="65"/>
      <c r="P205" s="65"/>
      <c r="Q205" s="65"/>
      <c r="R205" s="65"/>
      <c r="S205" s="65"/>
      <c r="T205" s="66"/>
      <c r="U205" s="35"/>
      <c r="V205" s="35"/>
      <c r="W205" s="35"/>
      <c r="X205" s="35"/>
      <c r="Y205" s="35"/>
      <c r="Z205" s="35"/>
      <c r="AA205" s="35"/>
      <c r="AB205" s="35"/>
      <c r="AC205" s="35"/>
      <c r="AD205" s="35"/>
      <c r="AE205" s="35"/>
      <c r="AT205" s="18" t="s">
        <v>139</v>
      </c>
      <c r="AU205" s="18" t="s">
        <v>79</v>
      </c>
    </row>
    <row r="206" spans="1:65" s="2" customFormat="1" ht="29.25">
      <c r="A206" s="35"/>
      <c r="B206" s="36"/>
      <c r="C206" s="37"/>
      <c r="D206" s="187" t="s">
        <v>141</v>
      </c>
      <c r="E206" s="37"/>
      <c r="F206" s="192" t="s">
        <v>1163</v>
      </c>
      <c r="G206" s="37"/>
      <c r="H206" s="37"/>
      <c r="I206" s="189"/>
      <c r="J206" s="37"/>
      <c r="K206" s="37"/>
      <c r="L206" s="40"/>
      <c r="M206" s="190"/>
      <c r="N206" s="191"/>
      <c r="O206" s="65"/>
      <c r="P206" s="65"/>
      <c r="Q206" s="65"/>
      <c r="R206" s="65"/>
      <c r="S206" s="65"/>
      <c r="T206" s="66"/>
      <c r="U206" s="35"/>
      <c r="V206" s="35"/>
      <c r="W206" s="35"/>
      <c r="X206" s="35"/>
      <c r="Y206" s="35"/>
      <c r="Z206" s="35"/>
      <c r="AA206" s="35"/>
      <c r="AB206" s="35"/>
      <c r="AC206" s="35"/>
      <c r="AD206" s="35"/>
      <c r="AE206" s="35"/>
      <c r="AT206" s="18" t="s">
        <v>141</v>
      </c>
      <c r="AU206" s="18" t="s">
        <v>79</v>
      </c>
    </row>
    <row r="207" spans="1:65" s="13" customFormat="1" ht="11.25">
      <c r="B207" s="193"/>
      <c r="C207" s="194"/>
      <c r="D207" s="187" t="s">
        <v>143</v>
      </c>
      <c r="E207" s="195" t="s">
        <v>19</v>
      </c>
      <c r="F207" s="196" t="s">
        <v>1164</v>
      </c>
      <c r="G207" s="194"/>
      <c r="H207" s="197">
        <v>1974</v>
      </c>
      <c r="I207" s="198"/>
      <c r="J207" s="194"/>
      <c r="K207" s="194"/>
      <c r="L207" s="199"/>
      <c r="M207" s="200"/>
      <c r="N207" s="201"/>
      <c r="O207" s="201"/>
      <c r="P207" s="201"/>
      <c r="Q207" s="201"/>
      <c r="R207" s="201"/>
      <c r="S207" s="201"/>
      <c r="T207" s="202"/>
      <c r="AT207" s="203" t="s">
        <v>143</v>
      </c>
      <c r="AU207" s="203" t="s">
        <v>79</v>
      </c>
      <c r="AV207" s="13" t="s">
        <v>81</v>
      </c>
      <c r="AW207" s="13" t="s">
        <v>33</v>
      </c>
      <c r="AX207" s="13" t="s">
        <v>79</v>
      </c>
      <c r="AY207" s="203" t="s">
        <v>127</v>
      </c>
    </row>
    <row r="208" spans="1:65" s="2" customFormat="1" ht="36">
      <c r="A208" s="35"/>
      <c r="B208" s="36"/>
      <c r="C208" s="174" t="s">
        <v>361</v>
      </c>
      <c r="D208" s="174" t="s">
        <v>130</v>
      </c>
      <c r="E208" s="175" t="s">
        <v>664</v>
      </c>
      <c r="F208" s="176" t="s">
        <v>665</v>
      </c>
      <c r="G208" s="177" t="s">
        <v>147</v>
      </c>
      <c r="H208" s="178">
        <v>12.936</v>
      </c>
      <c r="I208" s="179"/>
      <c r="J208" s="180">
        <f>ROUND(I208*H208,2)</f>
        <v>0</v>
      </c>
      <c r="K208" s="176" t="s">
        <v>134</v>
      </c>
      <c r="L208" s="40"/>
      <c r="M208" s="181" t="s">
        <v>19</v>
      </c>
      <c r="N208" s="182" t="s">
        <v>42</v>
      </c>
      <c r="O208" s="65"/>
      <c r="P208" s="183">
        <f>O208*H208</f>
        <v>0</v>
      </c>
      <c r="Q208" s="183">
        <v>0</v>
      </c>
      <c r="R208" s="183">
        <f>Q208*H208</f>
        <v>0</v>
      </c>
      <c r="S208" s="183">
        <v>0</v>
      </c>
      <c r="T208" s="184">
        <f>S208*H208</f>
        <v>0</v>
      </c>
      <c r="U208" s="35"/>
      <c r="V208" s="35"/>
      <c r="W208" s="35"/>
      <c r="X208" s="35"/>
      <c r="Y208" s="35"/>
      <c r="Z208" s="35"/>
      <c r="AA208" s="35"/>
      <c r="AB208" s="35"/>
      <c r="AC208" s="35"/>
      <c r="AD208" s="35"/>
      <c r="AE208" s="35"/>
      <c r="AR208" s="185" t="s">
        <v>489</v>
      </c>
      <c r="AT208" s="185" t="s">
        <v>130</v>
      </c>
      <c r="AU208" s="185" t="s">
        <v>79</v>
      </c>
      <c r="AY208" s="18" t="s">
        <v>127</v>
      </c>
      <c r="BE208" s="186">
        <f>IF(N208="základní",J208,0)</f>
        <v>0</v>
      </c>
      <c r="BF208" s="186">
        <f>IF(N208="snížená",J208,0)</f>
        <v>0</v>
      </c>
      <c r="BG208" s="186">
        <f>IF(N208="zákl. přenesená",J208,0)</f>
        <v>0</v>
      </c>
      <c r="BH208" s="186">
        <f>IF(N208="sníž. přenesená",J208,0)</f>
        <v>0</v>
      </c>
      <c r="BI208" s="186">
        <f>IF(N208="nulová",J208,0)</f>
        <v>0</v>
      </c>
      <c r="BJ208" s="18" t="s">
        <v>79</v>
      </c>
      <c r="BK208" s="186">
        <f>ROUND(I208*H208,2)</f>
        <v>0</v>
      </c>
      <c r="BL208" s="18" t="s">
        <v>489</v>
      </c>
      <c r="BM208" s="185" t="s">
        <v>1165</v>
      </c>
    </row>
    <row r="209" spans="1:65" s="2" customFormat="1" ht="68.25">
      <c r="A209" s="35"/>
      <c r="B209" s="36"/>
      <c r="C209" s="37"/>
      <c r="D209" s="187" t="s">
        <v>137</v>
      </c>
      <c r="E209" s="37"/>
      <c r="F209" s="188" t="s">
        <v>667</v>
      </c>
      <c r="G209" s="37"/>
      <c r="H209" s="37"/>
      <c r="I209" s="189"/>
      <c r="J209" s="37"/>
      <c r="K209" s="37"/>
      <c r="L209" s="40"/>
      <c r="M209" s="190"/>
      <c r="N209" s="191"/>
      <c r="O209" s="65"/>
      <c r="P209" s="65"/>
      <c r="Q209" s="65"/>
      <c r="R209" s="65"/>
      <c r="S209" s="65"/>
      <c r="T209" s="66"/>
      <c r="U209" s="35"/>
      <c r="V209" s="35"/>
      <c r="W209" s="35"/>
      <c r="X209" s="35"/>
      <c r="Y209" s="35"/>
      <c r="Z209" s="35"/>
      <c r="AA209" s="35"/>
      <c r="AB209" s="35"/>
      <c r="AC209" s="35"/>
      <c r="AD209" s="35"/>
      <c r="AE209" s="35"/>
      <c r="AT209" s="18" t="s">
        <v>137</v>
      </c>
      <c r="AU209" s="18" t="s">
        <v>79</v>
      </c>
    </row>
    <row r="210" spans="1:65" s="2" customFormat="1" ht="68.25">
      <c r="A210" s="35"/>
      <c r="B210" s="36"/>
      <c r="C210" s="37"/>
      <c r="D210" s="187" t="s">
        <v>139</v>
      </c>
      <c r="E210" s="37"/>
      <c r="F210" s="192" t="s">
        <v>620</v>
      </c>
      <c r="G210" s="37"/>
      <c r="H210" s="37"/>
      <c r="I210" s="189"/>
      <c r="J210" s="37"/>
      <c r="K210" s="37"/>
      <c r="L210" s="40"/>
      <c r="M210" s="190"/>
      <c r="N210" s="191"/>
      <c r="O210" s="65"/>
      <c r="P210" s="65"/>
      <c r="Q210" s="65"/>
      <c r="R210" s="65"/>
      <c r="S210" s="65"/>
      <c r="T210" s="66"/>
      <c r="U210" s="35"/>
      <c r="V210" s="35"/>
      <c r="W210" s="35"/>
      <c r="X210" s="35"/>
      <c r="Y210" s="35"/>
      <c r="Z210" s="35"/>
      <c r="AA210" s="35"/>
      <c r="AB210" s="35"/>
      <c r="AC210" s="35"/>
      <c r="AD210" s="35"/>
      <c r="AE210" s="35"/>
      <c r="AT210" s="18" t="s">
        <v>139</v>
      </c>
      <c r="AU210" s="18" t="s">
        <v>79</v>
      </c>
    </row>
    <row r="211" spans="1:65" s="2" customFormat="1" ht="19.5">
      <c r="A211" s="35"/>
      <c r="B211" s="36"/>
      <c r="C211" s="37"/>
      <c r="D211" s="187" t="s">
        <v>141</v>
      </c>
      <c r="E211" s="37"/>
      <c r="F211" s="192" t="s">
        <v>1007</v>
      </c>
      <c r="G211" s="37"/>
      <c r="H211" s="37"/>
      <c r="I211" s="189"/>
      <c r="J211" s="37"/>
      <c r="K211" s="37"/>
      <c r="L211" s="40"/>
      <c r="M211" s="190"/>
      <c r="N211" s="191"/>
      <c r="O211" s="65"/>
      <c r="P211" s="65"/>
      <c r="Q211" s="65"/>
      <c r="R211" s="65"/>
      <c r="S211" s="65"/>
      <c r="T211" s="66"/>
      <c r="U211" s="35"/>
      <c r="V211" s="35"/>
      <c r="W211" s="35"/>
      <c r="X211" s="35"/>
      <c r="Y211" s="35"/>
      <c r="Z211" s="35"/>
      <c r="AA211" s="35"/>
      <c r="AB211" s="35"/>
      <c r="AC211" s="35"/>
      <c r="AD211" s="35"/>
      <c r="AE211" s="35"/>
      <c r="AT211" s="18" t="s">
        <v>141</v>
      </c>
      <c r="AU211" s="18" t="s">
        <v>79</v>
      </c>
    </row>
    <row r="212" spans="1:65" s="14" customFormat="1" ht="11.25">
      <c r="B212" s="204"/>
      <c r="C212" s="205"/>
      <c r="D212" s="187" t="s">
        <v>143</v>
      </c>
      <c r="E212" s="206" t="s">
        <v>19</v>
      </c>
      <c r="F212" s="207" t="s">
        <v>1166</v>
      </c>
      <c r="G212" s="205"/>
      <c r="H212" s="206" t="s">
        <v>19</v>
      </c>
      <c r="I212" s="208"/>
      <c r="J212" s="205"/>
      <c r="K212" s="205"/>
      <c r="L212" s="209"/>
      <c r="M212" s="210"/>
      <c r="N212" s="211"/>
      <c r="O212" s="211"/>
      <c r="P212" s="211"/>
      <c r="Q212" s="211"/>
      <c r="R212" s="211"/>
      <c r="S212" s="211"/>
      <c r="T212" s="212"/>
      <c r="AT212" s="213" t="s">
        <v>143</v>
      </c>
      <c r="AU212" s="213" t="s">
        <v>79</v>
      </c>
      <c r="AV212" s="14" t="s">
        <v>79</v>
      </c>
      <c r="AW212" s="14" t="s">
        <v>33</v>
      </c>
      <c r="AX212" s="14" t="s">
        <v>71</v>
      </c>
      <c r="AY212" s="213" t="s">
        <v>127</v>
      </c>
    </row>
    <row r="213" spans="1:65" s="13" customFormat="1" ht="11.25">
      <c r="B213" s="193"/>
      <c r="C213" s="194"/>
      <c r="D213" s="187" t="s">
        <v>143</v>
      </c>
      <c r="E213" s="195" t="s">
        <v>19</v>
      </c>
      <c r="F213" s="196" t="s">
        <v>1167</v>
      </c>
      <c r="G213" s="194"/>
      <c r="H213" s="197">
        <v>12.936</v>
      </c>
      <c r="I213" s="198"/>
      <c r="J213" s="194"/>
      <c r="K213" s="194"/>
      <c r="L213" s="199"/>
      <c r="M213" s="200"/>
      <c r="N213" s="201"/>
      <c r="O213" s="201"/>
      <c r="P213" s="201"/>
      <c r="Q213" s="201"/>
      <c r="R213" s="201"/>
      <c r="S213" s="201"/>
      <c r="T213" s="202"/>
      <c r="AT213" s="203" t="s">
        <v>143</v>
      </c>
      <c r="AU213" s="203" t="s">
        <v>79</v>
      </c>
      <c r="AV213" s="13" t="s">
        <v>81</v>
      </c>
      <c r="AW213" s="13" t="s">
        <v>33</v>
      </c>
      <c r="AX213" s="13" t="s">
        <v>79</v>
      </c>
      <c r="AY213" s="203" t="s">
        <v>127</v>
      </c>
    </row>
    <row r="214" spans="1:65" s="2" customFormat="1" ht="16.5" customHeight="1">
      <c r="A214" s="35"/>
      <c r="B214" s="36"/>
      <c r="C214" s="174" t="s">
        <v>371</v>
      </c>
      <c r="D214" s="174" t="s">
        <v>130</v>
      </c>
      <c r="E214" s="175" t="s">
        <v>702</v>
      </c>
      <c r="F214" s="176" t="s">
        <v>703</v>
      </c>
      <c r="G214" s="177" t="s">
        <v>147</v>
      </c>
      <c r="H214" s="178">
        <v>2721.42</v>
      </c>
      <c r="I214" s="179"/>
      <c r="J214" s="180">
        <f>ROUND(I214*H214,2)</f>
        <v>0</v>
      </c>
      <c r="K214" s="176" t="s">
        <v>134</v>
      </c>
      <c r="L214" s="40"/>
      <c r="M214" s="181" t="s">
        <v>19</v>
      </c>
      <c r="N214" s="182" t="s">
        <v>42</v>
      </c>
      <c r="O214" s="65"/>
      <c r="P214" s="183">
        <f>O214*H214</f>
        <v>0</v>
      </c>
      <c r="Q214" s="183">
        <v>0</v>
      </c>
      <c r="R214" s="183">
        <f>Q214*H214</f>
        <v>0</v>
      </c>
      <c r="S214" s="183">
        <v>0</v>
      </c>
      <c r="T214" s="184">
        <f>S214*H214</f>
        <v>0</v>
      </c>
      <c r="U214" s="35"/>
      <c r="V214" s="35"/>
      <c r="W214" s="35"/>
      <c r="X214" s="35"/>
      <c r="Y214" s="35"/>
      <c r="Z214" s="35"/>
      <c r="AA214" s="35"/>
      <c r="AB214" s="35"/>
      <c r="AC214" s="35"/>
      <c r="AD214" s="35"/>
      <c r="AE214" s="35"/>
      <c r="AR214" s="185" t="s">
        <v>489</v>
      </c>
      <c r="AT214" s="185" t="s">
        <v>130</v>
      </c>
      <c r="AU214" s="185" t="s">
        <v>79</v>
      </c>
      <c r="AY214" s="18" t="s">
        <v>127</v>
      </c>
      <c r="BE214" s="186">
        <f>IF(N214="základní",J214,0)</f>
        <v>0</v>
      </c>
      <c r="BF214" s="186">
        <f>IF(N214="snížená",J214,0)</f>
        <v>0</v>
      </c>
      <c r="BG214" s="186">
        <f>IF(N214="zákl. přenesená",J214,0)</f>
        <v>0</v>
      </c>
      <c r="BH214" s="186">
        <f>IF(N214="sníž. přenesená",J214,0)</f>
        <v>0</v>
      </c>
      <c r="BI214" s="186">
        <f>IF(N214="nulová",J214,0)</f>
        <v>0</v>
      </c>
      <c r="BJ214" s="18" t="s">
        <v>79</v>
      </c>
      <c r="BK214" s="186">
        <f>ROUND(I214*H214,2)</f>
        <v>0</v>
      </c>
      <c r="BL214" s="18" t="s">
        <v>489</v>
      </c>
      <c r="BM214" s="185" t="s">
        <v>1168</v>
      </c>
    </row>
    <row r="215" spans="1:65" s="2" customFormat="1" ht="29.25">
      <c r="A215" s="35"/>
      <c r="B215" s="36"/>
      <c r="C215" s="37"/>
      <c r="D215" s="187" t="s">
        <v>137</v>
      </c>
      <c r="E215" s="37"/>
      <c r="F215" s="188" t="s">
        <v>705</v>
      </c>
      <c r="G215" s="37"/>
      <c r="H215" s="37"/>
      <c r="I215" s="189"/>
      <c r="J215" s="37"/>
      <c r="K215" s="37"/>
      <c r="L215" s="40"/>
      <c r="M215" s="190"/>
      <c r="N215" s="191"/>
      <c r="O215" s="65"/>
      <c r="P215" s="65"/>
      <c r="Q215" s="65"/>
      <c r="R215" s="65"/>
      <c r="S215" s="65"/>
      <c r="T215" s="66"/>
      <c r="U215" s="35"/>
      <c r="V215" s="35"/>
      <c r="W215" s="35"/>
      <c r="X215" s="35"/>
      <c r="Y215" s="35"/>
      <c r="Z215" s="35"/>
      <c r="AA215" s="35"/>
      <c r="AB215" s="35"/>
      <c r="AC215" s="35"/>
      <c r="AD215" s="35"/>
      <c r="AE215" s="35"/>
      <c r="AT215" s="18" t="s">
        <v>137</v>
      </c>
      <c r="AU215" s="18" t="s">
        <v>79</v>
      </c>
    </row>
    <row r="216" spans="1:65" s="2" customFormat="1" ht="39">
      <c r="A216" s="35"/>
      <c r="B216" s="36"/>
      <c r="C216" s="37"/>
      <c r="D216" s="187" t="s">
        <v>139</v>
      </c>
      <c r="E216" s="37"/>
      <c r="F216" s="192" t="s">
        <v>661</v>
      </c>
      <c r="G216" s="37"/>
      <c r="H216" s="37"/>
      <c r="I216" s="189"/>
      <c r="J216" s="37"/>
      <c r="K216" s="37"/>
      <c r="L216" s="40"/>
      <c r="M216" s="190"/>
      <c r="N216" s="191"/>
      <c r="O216" s="65"/>
      <c r="P216" s="65"/>
      <c r="Q216" s="65"/>
      <c r="R216" s="65"/>
      <c r="S216" s="65"/>
      <c r="T216" s="66"/>
      <c r="U216" s="35"/>
      <c r="V216" s="35"/>
      <c r="W216" s="35"/>
      <c r="X216" s="35"/>
      <c r="Y216" s="35"/>
      <c r="Z216" s="35"/>
      <c r="AA216" s="35"/>
      <c r="AB216" s="35"/>
      <c r="AC216" s="35"/>
      <c r="AD216" s="35"/>
      <c r="AE216" s="35"/>
      <c r="AT216" s="18" t="s">
        <v>139</v>
      </c>
      <c r="AU216" s="18" t="s">
        <v>79</v>
      </c>
    </row>
    <row r="217" spans="1:65" s="13" customFormat="1" ht="11.25">
      <c r="B217" s="193"/>
      <c r="C217" s="194"/>
      <c r="D217" s="187" t="s">
        <v>143</v>
      </c>
      <c r="E217" s="195" t="s">
        <v>19</v>
      </c>
      <c r="F217" s="196" t="s">
        <v>1169</v>
      </c>
      <c r="G217" s="194"/>
      <c r="H217" s="197">
        <v>2721.42</v>
      </c>
      <c r="I217" s="198"/>
      <c r="J217" s="194"/>
      <c r="K217" s="194"/>
      <c r="L217" s="199"/>
      <c r="M217" s="242"/>
      <c r="N217" s="243"/>
      <c r="O217" s="243"/>
      <c r="P217" s="243"/>
      <c r="Q217" s="243"/>
      <c r="R217" s="243"/>
      <c r="S217" s="243"/>
      <c r="T217" s="244"/>
      <c r="AT217" s="203" t="s">
        <v>143</v>
      </c>
      <c r="AU217" s="203" t="s">
        <v>79</v>
      </c>
      <c r="AV217" s="13" t="s">
        <v>81</v>
      </c>
      <c r="AW217" s="13" t="s">
        <v>33</v>
      </c>
      <c r="AX217" s="13" t="s">
        <v>79</v>
      </c>
      <c r="AY217" s="203" t="s">
        <v>127</v>
      </c>
    </row>
    <row r="218" spans="1:65" s="2" customFormat="1" ht="6.95" customHeight="1">
      <c r="A218" s="35"/>
      <c r="B218" s="48"/>
      <c r="C218" s="49"/>
      <c r="D218" s="49"/>
      <c r="E218" s="49"/>
      <c r="F218" s="49"/>
      <c r="G218" s="49"/>
      <c r="H218" s="49"/>
      <c r="I218" s="49"/>
      <c r="J218" s="49"/>
      <c r="K218" s="49"/>
      <c r="L218" s="40"/>
      <c r="M218" s="35"/>
      <c r="O218" s="35"/>
      <c r="P218" s="35"/>
      <c r="Q218" s="35"/>
      <c r="R218" s="35"/>
      <c r="S218" s="35"/>
      <c r="T218" s="35"/>
      <c r="U218" s="35"/>
      <c r="V218" s="35"/>
      <c r="W218" s="35"/>
      <c r="X218" s="35"/>
      <c r="Y218" s="35"/>
      <c r="Z218" s="35"/>
      <c r="AA218" s="35"/>
      <c r="AB218" s="35"/>
      <c r="AC218" s="35"/>
      <c r="AD218" s="35"/>
      <c r="AE218" s="35"/>
    </row>
  </sheetData>
  <sheetProtection algorithmName="SHA-512" hashValue="1gPbv7TNQAHReVABWQHltpRKsWuj2OB2eTadFNedAxvQ/dJn7bdjRzHPZN9w52TwarK0OBFLmmZQ0VLx7LQLJw==" saltValue="X5pgI0FAg761tp2SnfeXuYTOctpP1DjTtFIS4juvG5UzVML+qJFfsDgCdMBno7J+CSyj/atOQ++luLbj2PGoOQ==" spinCount="100000" sheet="1" objects="1" scenarios="1" formatColumns="0" formatRows="0" autoFilter="0"/>
  <autoFilter ref="C81:K217"/>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8"/>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90</v>
      </c>
    </row>
    <row r="3" spans="1:46" s="1" customFormat="1" ht="6.95" customHeight="1">
      <c r="B3" s="102"/>
      <c r="C3" s="103"/>
      <c r="D3" s="103"/>
      <c r="E3" s="103"/>
      <c r="F3" s="103"/>
      <c r="G3" s="103"/>
      <c r="H3" s="103"/>
      <c r="I3" s="103"/>
      <c r="J3" s="103"/>
      <c r="K3" s="103"/>
      <c r="L3" s="21"/>
      <c r="AT3" s="18" t="s">
        <v>81</v>
      </c>
    </row>
    <row r="4" spans="1:46" s="1" customFormat="1" ht="24.95" customHeight="1">
      <c r="B4" s="21"/>
      <c r="D4" s="104" t="s">
        <v>100</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Oprava trati v úseku Rovensko pod Troskami  - Turnov</v>
      </c>
      <c r="F7" s="367"/>
      <c r="G7" s="367"/>
      <c r="H7" s="367"/>
      <c r="L7" s="21"/>
    </row>
    <row r="8" spans="1:46" s="2" customFormat="1" ht="12" customHeight="1">
      <c r="A8" s="35"/>
      <c r="B8" s="40"/>
      <c r="C8" s="35"/>
      <c r="D8" s="106" t="s">
        <v>101</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1170</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16. 2. 2021</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103</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tr">
        <f>IF('Rekapitulace stavby'!AN16="","",'Rekapitulace stavby'!AN16)</f>
        <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tr">
        <f>IF('Rekapitulace stavby'!E17="","",'Rekapitulace stavby'!E17)</f>
        <v xml:space="preserve"> </v>
      </c>
      <c r="F21" s="35"/>
      <c r="G21" s="35"/>
      <c r="H21" s="35"/>
      <c r="I21" s="106" t="s">
        <v>28</v>
      </c>
      <c r="J21" s="108" t="str">
        <f>IF('Rekapitulace stavby'!AN17="","",'Rekapitulace stavby'!AN17)</f>
        <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tr">
        <f>IF('Rekapitulace stavby'!AN19="","",'Rekapitulace stavby'!AN19)</f>
        <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tr">
        <f>IF('Rekapitulace stavby'!E20="","",'Rekapitulace stavby'!E20)</f>
        <v xml:space="preserve"> </v>
      </c>
      <c r="F24" s="35"/>
      <c r="G24" s="35"/>
      <c r="H24" s="35"/>
      <c r="I24" s="106" t="s">
        <v>28</v>
      </c>
      <c r="J24" s="108" t="str">
        <f>IF('Rekapitulace stavby'!AN20="","",'Rekapitulace stavby'!AN20)</f>
        <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35</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37</v>
      </c>
      <c r="E30" s="35"/>
      <c r="F30" s="35"/>
      <c r="G30" s="35"/>
      <c r="H30" s="35"/>
      <c r="I30" s="35"/>
      <c r="J30" s="115">
        <f>ROUND(J82,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39</v>
      </c>
      <c r="G32" s="35"/>
      <c r="H32" s="35"/>
      <c r="I32" s="116" t="s">
        <v>38</v>
      </c>
      <c r="J32" s="116" t="s">
        <v>40</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41</v>
      </c>
      <c r="E33" s="106" t="s">
        <v>42</v>
      </c>
      <c r="F33" s="118">
        <f>ROUND((SUM(BE82:BE197)),  2)</f>
        <v>0</v>
      </c>
      <c r="G33" s="35"/>
      <c r="H33" s="35"/>
      <c r="I33" s="119">
        <v>0.21</v>
      </c>
      <c r="J33" s="118">
        <f>ROUND(((SUM(BE82:BE197))*I33),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43</v>
      </c>
      <c r="F34" s="118">
        <f>ROUND((SUM(BF82:BF197)),  2)</f>
        <v>0</v>
      </c>
      <c r="G34" s="35"/>
      <c r="H34" s="35"/>
      <c r="I34" s="119">
        <v>0.15</v>
      </c>
      <c r="J34" s="118">
        <f>ROUND(((SUM(BF82:BF197))*I34),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44</v>
      </c>
      <c r="F35" s="118">
        <f>ROUND((SUM(BG82:BG197)),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45</v>
      </c>
      <c r="F36" s="118">
        <f>ROUND((SUM(BH82:BH197)),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46</v>
      </c>
      <c r="F37" s="118">
        <f>ROUND((SUM(BI82:BI197)),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47</v>
      </c>
      <c r="E39" s="122"/>
      <c r="F39" s="122"/>
      <c r="G39" s="123" t="s">
        <v>48</v>
      </c>
      <c r="H39" s="124" t="s">
        <v>49</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Oprava trati v úseku Rovensko pod Troskami  - Turnov</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101</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SO 03 - Přejezd P3172 v km 22,331</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trať Hradec Králové - Turnov</v>
      </c>
      <c r="G52" s="37"/>
      <c r="H52" s="37"/>
      <c r="I52" s="30" t="s">
        <v>23</v>
      </c>
      <c r="J52" s="60" t="str">
        <f>IF(J12="","",J12)</f>
        <v>16. 2. 2021</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SŽDC s.o., OŘ Hradec Králové, ST Liberec</v>
      </c>
      <c r="G54" s="37"/>
      <c r="H54" s="37"/>
      <c r="I54" s="30" t="s">
        <v>31</v>
      </c>
      <c r="J54" s="33" t="str">
        <f>E21</f>
        <v xml:space="preserve"> </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 xml:space="preserve"> </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69</v>
      </c>
      <c r="D59" s="37"/>
      <c r="E59" s="37"/>
      <c r="F59" s="37"/>
      <c r="G59" s="37"/>
      <c r="H59" s="37"/>
      <c r="I59" s="37"/>
      <c r="J59" s="78">
        <f>J82</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J83</f>
        <v>0</v>
      </c>
      <c r="K60" s="136"/>
      <c r="L60" s="140"/>
    </row>
    <row r="61" spans="1:47" s="10" customFormat="1" ht="19.899999999999999" customHeight="1">
      <c r="B61" s="141"/>
      <c r="C61" s="142"/>
      <c r="D61" s="143" t="s">
        <v>109</v>
      </c>
      <c r="E61" s="144"/>
      <c r="F61" s="144"/>
      <c r="G61" s="144"/>
      <c r="H61" s="144"/>
      <c r="I61" s="144"/>
      <c r="J61" s="145">
        <f>J84</f>
        <v>0</v>
      </c>
      <c r="K61" s="142"/>
      <c r="L61" s="146"/>
    </row>
    <row r="62" spans="1:47" s="9" customFormat="1" ht="24.95" customHeight="1">
      <c r="B62" s="135"/>
      <c r="C62" s="136"/>
      <c r="D62" s="137" t="s">
        <v>110</v>
      </c>
      <c r="E62" s="138"/>
      <c r="F62" s="138"/>
      <c r="G62" s="138"/>
      <c r="H62" s="138"/>
      <c r="I62" s="138"/>
      <c r="J62" s="139">
        <f>J151</f>
        <v>0</v>
      </c>
      <c r="K62" s="136"/>
      <c r="L62" s="140"/>
    </row>
    <row r="63" spans="1:47" s="2" customFormat="1" ht="21.75" customHeight="1">
      <c r="A63" s="35"/>
      <c r="B63" s="36"/>
      <c r="C63" s="37"/>
      <c r="D63" s="37"/>
      <c r="E63" s="37"/>
      <c r="F63" s="37"/>
      <c r="G63" s="37"/>
      <c r="H63" s="37"/>
      <c r="I63" s="37"/>
      <c r="J63" s="37"/>
      <c r="K63" s="37"/>
      <c r="L63" s="107"/>
      <c r="S63" s="35"/>
      <c r="T63" s="35"/>
      <c r="U63" s="35"/>
      <c r="V63" s="35"/>
      <c r="W63" s="35"/>
      <c r="X63" s="35"/>
      <c r="Y63" s="35"/>
      <c r="Z63" s="35"/>
      <c r="AA63" s="35"/>
      <c r="AB63" s="35"/>
      <c r="AC63" s="35"/>
      <c r="AD63" s="35"/>
      <c r="AE63" s="35"/>
    </row>
    <row r="64" spans="1:47" s="2" customFormat="1" ht="6.95" customHeight="1">
      <c r="A64" s="35"/>
      <c r="B64" s="48"/>
      <c r="C64" s="49"/>
      <c r="D64" s="49"/>
      <c r="E64" s="49"/>
      <c r="F64" s="49"/>
      <c r="G64" s="49"/>
      <c r="H64" s="49"/>
      <c r="I64" s="49"/>
      <c r="J64" s="49"/>
      <c r="K64" s="49"/>
      <c r="L64" s="107"/>
      <c r="S64" s="35"/>
      <c r="T64" s="35"/>
      <c r="U64" s="35"/>
      <c r="V64" s="35"/>
      <c r="W64" s="35"/>
      <c r="X64" s="35"/>
      <c r="Y64" s="35"/>
      <c r="Z64" s="35"/>
      <c r="AA64" s="35"/>
      <c r="AB64" s="35"/>
      <c r="AC64" s="35"/>
      <c r="AD64" s="35"/>
      <c r="AE64" s="35"/>
    </row>
    <row r="68" spans="1:31" s="2" customFormat="1" ht="6.95" customHeight="1">
      <c r="A68" s="35"/>
      <c r="B68" s="50"/>
      <c r="C68" s="51"/>
      <c r="D68" s="51"/>
      <c r="E68" s="51"/>
      <c r="F68" s="51"/>
      <c r="G68" s="51"/>
      <c r="H68" s="51"/>
      <c r="I68" s="51"/>
      <c r="J68" s="51"/>
      <c r="K68" s="51"/>
      <c r="L68" s="107"/>
      <c r="S68" s="35"/>
      <c r="T68" s="35"/>
      <c r="U68" s="35"/>
      <c r="V68" s="35"/>
      <c r="W68" s="35"/>
      <c r="X68" s="35"/>
      <c r="Y68" s="35"/>
      <c r="Z68" s="35"/>
      <c r="AA68" s="35"/>
      <c r="AB68" s="35"/>
      <c r="AC68" s="35"/>
      <c r="AD68" s="35"/>
      <c r="AE68" s="35"/>
    </row>
    <row r="69" spans="1:31" s="2" customFormat="1" ht="24.95" customHeight="1">
      <c r="A69" s="35"/>
      <c r="B69" s="36"/>
      <c r="C69" s="24" t="s">
        <v>112</v>
      </c>
      <c r="D69" s="37"/>
      <c r="E69" s="37"/>
      <c r="F69" s="37"/>
      <c r="G69" s="37"/>
      <c r="H69" s="37"/>
      <c r="I69" s="37"/>
      <c r="J69" s="37"/>
      <c r="K69" s="37"/>
      <c r="L69" s="107"/>
      <c r="S69" s="35"/>
      <c r="T69" s="35"/>
      <c r="U69" s="35"/>
      <c r="V69" s="35"/>
      <c r="W69" s="35"/>
      <c r="X69" s="35"/>
      <c r="Y69" s="35"/>
      <c r="Z69" s="35"/>
      <c r="AA69" s="35"/>
      <c r="AB69" s="35"/>
      <c r="AC69" s="35"/>
      <c r="AD69" s="35"/>
      <c r="AE69" s="35"/>
    </row>
    <row r="70" spans="1:31" s="2" customFormat="1" ht="6.95" customHeight="1">
      <c r="A70" s="35"/>
      <c r="B70" s="36"/>
      <c r="C70" s="37"/>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12" customHeight="1">
      <c r="A71" s="35"/>
      <c r="B71" s="36"/>
      <c r="C71" s="30" t="s">
        <v>16</v>
      </c>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16.5" customHeight="1">
      <c r="A72" s="35"/>
      <c r="B72" s="36"/>
      <c r="C72" s="37"/>
      <c r="D72" s="37"/>
      <c r="E72" s="373" t="str">
        <f>E7</f>
        <v>Oprava trati v úseku Rovensko pod Troskami  - Turnov</v>
      </c>
      <c r="F72" s="374"/>
      <c r="G72" s="374"/>
      <c r="H72" s="374"/>
      <c r="I72" s="37"/>
      <c r="J72" s="37"/>
      <c r="K72" s="37"/>
      <c r="L72" s="107"/>
      <c r="S72" s="35"/>
      <c r="T72" s="35"/>
      <c r="U72" s="35"/>
      <c r="V72" s="35"/>
      <c r="W72" s="35"/>
      <c r="X72" s="35"/>
      <c r="Y72" s="35"/>
      <c r="Z72" s="35"/>
      <c r="AA72" s="35"/>
      <c r="AB72" s="35"/>
      <c r="AC72" s="35"/>
      <c r="AD72" s="35"/>
      <c r="AE72" s="35"/>
    </row>
    <row r="73" spans="1:31" s="2" customFormat="1" ht="12" customHeight="1">
      <c r="A73" s="35"/>
      <c r="B73" s="36"/>
      <c r="C73" s="30" t="s">
        <v>101</v>
      </c>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16.5" customHeight="1">
      <c r="A74" s="35"/>
      <c r="B74" s="36"/>
      <c r="C74" s="37"/>
      <c r="D74" s="37"/>
      <c r="E74" s="326" t="str">
        <f>E9</f>
        <v>SO 03 - Přejezd P3172 v km 22,331</v>
      </c>
      <c r="F74" s="375"/>
      <c r="G74" s="375"/>
      <c r="H74" s="375"/>
      <c r="I74" s="37"/>
      <c r="J74" s="37"/>
      <c r="K74" s="37"/>
      <c r="L74" s="107"/>
      <c r="S74" s="35"/>
      <c r="T74" s="35"/>
      <c r="U74" s="35"/>
      <c r="V74" s="35"/>
      <c r="W74" s="35"/>
      <c r="X74" s="35"/>
      <c r="Y74" s="35"/>
      <c r="Z74" s="35"/>
      <c r="AA74" s="35"/>
      <c r="AB74" s="35"/>
      <c r="AC74" s="35"/>
      <c r="AD74" s="35"/>
      <c r="AE74" s="35"/>
    </row>
    <row r="75" spans="1:31" s="2" customFormat="1" ht="6.95" customHeight="1">
      <c r="A75" s="35"/>
      <c r="B75" s="36"/>
      <c r="C75" s="37"/>
      <c r="D75" s="37"/>
      <c r="E75" s="37"/>
      <c r="F75" s="37"/>
      <c r="G75" s="37"/>
      <c r="H75" s="37"/>
      <c r="I75" s="37"/>
      <c r="J75" s="37"/>
      <c r="K75" s="37"/>
      <c r="L75" s="107"/>
      <c r="S75" s="35"/>
      <c r="T75" s="35"/>
      <c r="U75" s="35"/>
      <c r="V75" s="35"/>
      <c r="W75" s="35"/>
      <c r="X75" s="35"/>
      <c r="Y75" s="35"/>
      <c r="Z75" s="35"/>
      <c r="AA75" s="35"/>
      <c r="AB75" s="35"/>
      <c r="AC75" s="35"/>
      <c r="AD75" s="35"/>
      <c r="AE75" s="35"/>
    </row>
    <row r="76" spans="1:31" s="2" customFormat="1" ht="12" customHeight="1">
      <c r="A76" s="35"/>
      <c r="B76" s="36"/>
      <c r="C76" s="30" t="s">
        <v>21</v>
      </c>
      <c r="D76" s="37"/>
      <c r="E76" s="37"/>
      <c r="F76" s="28" t="str">
        <f>F12</f>
        <v>trať Hradec Králové - Turnov</v>
      </c>
      <c r="G76" s="37"/>
      <c r="H76" s="37"/>
      <c r="I76" s="30" t="s">
        <v>23</v>
      </c>
      <c r="J76" s="60" t="str">
        <f>IF(J12="","",J12)</f>
        <v>16. 2. 2021</v>
      </c>
      <c r="K76" s="37"/>
      <c r="L76" s="107"/>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15.2" customHeight="1">
      <c r="A78" s="35"/>
      <c r="B78" s="36"/>
      <c r="C78" s="30" t="s">
        <v>25</v>
      </c>
      <c r="D78" s="37"/>
      <c r="E78" s="37"/>
      <c r="F78" s="28" t="str">
        <f>E15</f>
        <v>SŽDC s.o., OŘ Hradec Králové, ST Liberec</v>
      </c>
      <c r="G78" s="37"/>
      <c r="H78" s="37"/>
      <c r="I78" s="30" t="s">
        <v>31</v>
      </c>
      <c r="J78" s="33" t="str">
        <f>E21</f>
        <v xml:space="preserve"> </v>
      </c>
      <c r="K78" s="37"/>
      <c r="L78" s="107"/>
      <c r="S78" s="35"/>
      <c r="T78" s="35"/>
      <c r="U78" s="35"/>
      <c r="V78" s="35"/>
      <c r="W78" s="35"/>
      <c r="X78" s="35"/>
      <c r="Y78" s="35"/>
      <c r="Z78" s="35"/>
      <c r="AA78" s="35"/>
      <c r="AB78" s="35"/>
      <c r="AC78" s="35"/>
      <c r="AD78" s="35"/>
      <c r="AE78" s="35"/>
    </row>
    <row r="79" spans="1:31" s="2" customFormat="1" ht="15.2" customHeight="1">
      <c r="A79" s="35"/>
      <c r="B79" s="36"/>
      <c r="C79" s="30" t="s">
        <v>29</v>
      </c>
      <c r="D79" s="37"/>
      <c r="E79" s="37"/>
      <c r="F79" s="28" t="str">
        <f>IF(E18="","",E18)</f>
        <v>Vyplň údaj</v>
      </c>
      <c r="G79" s="37"/>
      <c r="H79" s="37"/>
      <c r="I79" s="30" t="s">
        <v>34</v>
      </c>
      <c r="J79" s="33" t="str">
        <f>E24</f>
        <v xml:space="preserve"> </v>
      </c>
      <c r="K79" s="37"/>
      <c r="L79" s="107"/>
      <c r="S79" s="35"/>
      <c r="T79" s="35"/>
      <c r="U79" s="35"/>
      <c r="V79" s="35"/>
      <c r="W79" s="35"/>
      <c r="X79" s="35"/>
      <c r="Y79" s="35"/>
      <c r="Z79" s="35"/>
      <c r="AA79" s="35"/>
      <c r="AB79" s="35"/>
      <c r="AC79" s="35"/>
      <c r="AD79" s="35"/>
      <c r="AE79" s="35"/>
    </row>
    <row r="80" spans="1:31" s="2" customFormat="1" ht="10.35" customHeight="1">
      <c r="A80" s="35"/>
      <c r="B80" s="36"/>
      <c r="C80" s="37"/>
      <c r="D80" s="37"/>
      <c r="E80" s="37"/>
      <c r="F80" s="37"/>
      <c r="G80" s="37"/>
      <c r="H80" s="37"/>
      <c r="I80" s="37"/>
      <c r="J80" s="37"/>
      <c r="K80" s="37"/>
      <c r="L80" s="107"/>
      <c r="S80" s="35"/>
      <c r="T80" s="35"/>
      <c r="U80" s="35"/>
      <c r="V80" s="35"/>
      <c r="W80" s="35"/>
      <c r="X80" s="35"/>
      <c r="Y80" s="35"/>
      <c r="Z80" s="35"/>
      <c r="AA80" s="35"/>
      <c r="AB80" s="35"/>
      <c r="AC80" s="35"/>
      <c r="AD80" s="35"/>
      <c r="AE80" s="35"/>
    </row>
    <row r="81" spans="1:65" s="11" customFormat="1" ht="29.25" customHeight="1">
      <c r="A81" s="147"/>
      <c r="B81" s="148"/>
      <c r="C81" s="149" t="s">
        <v>113</v>
      </c>
      <c r="D81" s="150" t="s">
        <v>56</v>
      </c>
      <c r="E81" s="150" t="s">
        <v>52</v>
      </c>
      <c r="F81" s="150" t="s">
        <v>53</v>
      </c>
      <c r="G81" s="150" t="s">
        <v>114</v>
      </c>
      <c r="H81" s="150" t="s">
        <v>115</v>
      </c>
      <c r="I81" s="150" t="s">
        <v>116</v>
      </c>
      <c r="J81" s="150" t="s">
        <v>106</v>
      </c>
      <c r="K81" s="151" t="s">
        <v>117</v>
      </c>
      <c r="L81" s="152"/>
      <c r="M81" s="69" t="s">
        <v>19</v>
      </c>
      <c r="N81" s="70" t="s">
        <v>41</v>
      </c>
      <c r="O81" s="70" t="s">
        <v>118</v>
      </c>
      <c r="P81" s="70" t="s">
        <v>119</v>
      </c>
      <c r="Q81" s="70" t="s">
        <v>120</v>
      </c>
      <c r="R81" s="70" t="s">
        <v>121</v>
      </c>
      <c r="S81" s="70" t="s">
        <v>122</v>
      </c>
      <c r="T81" s="71" t="s">
        <v>123</v>
      </c>
      <c r="U81" s="147"/>
      <c r="V81" s="147"/>
      <c r="W81" s="147"/>
      <c r="X81" s="147"/>
      <c r="Y81" s="147"/>
      <c r="Z81" s="147"/>
      <c r="AA81" s="147"/>
      <c r="AB81" s="147"/>
      <c r="AC81" s="147"/>
      <c r="AD81" s="147"/>
      <c r="AE81" s="147"/>
    </row>
    <row r="82" spans="1:65" s="2" customFormat="1" ht="22.9" customHeight="1">
      <c r="A82" s="35"/>
      <c r="B82" s="36"/>
      <c r="C82" s="76" t="s">
        <v>124</v>
      </c>
      <c r="D82" s="37"/>
      <c r="E82" s="37"/>
      <c r="F82" s="37"/>
      <c r="G82" s="37"/>
      <c r="H82" s="37"/>
      <c r="I82" s="37"/>
      <c r="J82" s="153">
        <f>BK82</f>
        <v>0</v>
      </c>
      <c r="K82" s="37"/>
      <c r="L82" s="40"/>
      <c r="M82" s="72"/>
      <c r="N82" s="154"/>
      <c r="O82" s="73"/>
      <c r="P82" s="155">
        <f>P83+P151</f>
        <v>0</v>
      </c>
      <c r="Q82" s="73"/>
      <c r="R82" s="155">
        <f>R83+R151</f>
        <v>86.474250000000012</v>
      </c>
      <c r="S82" s="73"/>
      <c r="T82" s="156">
        <f>T83+T151</f>
        <v>0</v>
      </c>
      <c r="U82" s="35"/>
      <c r="V82" s="35"/>
      <c r="W82" s="35"/>
      <c r="X82" s="35"/>
      <c r="Y82" s="35"/>
      <c r="Z82" s="35"/>
      <c r="AA82" s="35"/>
      <c r="AB82" s="35"/>
      <c r="AC82" s="35"/>
      <c r="AD82" s="35"/>
      <c r="AE82" s="35"/>
      <c r="AT82" s="18" t="s">
        <v>70</v>
      </c>
      <c r="AU82" s="18" t="s">
        <v>107</v>
      </c>
      <c r="BK82" s="157">
        <f>BK83+BK151</f>
        <v>0</v>
      </c>
    </row>
    <row r="83" spans="1:65" s="12" customFormat="1" ht="25.9" customHeight="1">
      <c r="B83" s="158"/>
      <c r="C83" s="159"/>
      <c r="D83" s="160" t="s">
        <v>70</v>
      </c>
      <c r="E83" s="161" t="s">
        <v>125</v>
      </c>
      <c r="F83" s="161" t="s">
        <v>126</v>
      </c>
      <c r="G83" s="159"/>
      <c r="H83" s="159"/>
      <c r="I83" s="162"/>
      <c r="J83" s="163">
        <f>BK83</f>
        <v>0</v>
      </c>
      <c r="K83" s="159"/>
      <c r="L83" s="164"/>
      <c r="M83" s="165"/>
      <c r="N83" s="166"/>
      <c r="O83" s="166"/>
      <c r="P83" s="167">
        <f>P84</f>
        <v>0</v>
      </c>
      <c r="Q83" s="166"/>
      <c r="R83" s="167">
        <f>R84</f>
        <v>86.474250000000012</v>
      </c>
      <c r="S83" s="166"/>
      <c r="T83" s="168">
        <f>T84</f>
        <v>0</v>
      </c>
      <c r="AR83" s="169" t="s">
        <v>79</v>
      </c>
      <c r="AT83" s="170" t="s">
        <v>70</v>
      </c>
      <c r="AU83" s="170" t="s">
        <v>71</v>
      </c>
      <c r="AY83" s="169" t="s">
        <v>127</v>
      </c>
      <c r="BK83" s="171">
        <f>BK84</f>
        <v>0</v>
      </c>
    </row>
    <row r="84" spans="1:65" s="12" customFormat="1" ht="22.9" customHeight="1">
      <c r="B84" s="158"/>
      <c r="C84" s="159"/>
      <c r="D84" s="160" t="s">
        <v>70</v>
      </c>
      <c r="E84" s="172" t="s">
        <v>128</v>
      </c>
      <c r="F84" s="172" t="s">
        <v>129</v>
      </c>
      <c r="G84" s="159"/>
      <c r="H84" s="159"/>
      <c r="I84" s="162"/>
      <c r="J84" s="173">
        <f>BK84</f>
        <v>0</v>
      </c>
      <c r="K84" s="159"/>
      <c r="L84" s="164"/>
      <c r="M84" s="165"/>
      <c r="N84" s="166"/>
      <c r="O84" s="166"/>
      <c r="P84" s="167">
        <f>SUM(P85:P150)</f>
        <v>0</v>
      </c>
      <c r="Q84" s="166"/>
      <c r="R84" s="167">
        <f>SUM(R85:R150)</f>
        <v>86.474250000000012</v>
      </c>
      <c r="S84" s="166"/>
      <c r="T84" s="168">
        <f>SUM(T85:T150)</f>
        <v>0</v>
      </c>
      <c r="AR84" s="169" t="s">
        <v>79</v>
      </c>
      <c r="AT84" s="170" t="s">
        <v>70</v>
      </c>
      <c r="AU84" s="170" t="s">
        <v>79</v>
      </c>
      <c r="AY84" s="169" t="s">
        <v>127</v>
      </c>
      <c r="BK84" s="171">
        <f>SUM(BK85:BK150)</f>
        <v>0</v>
      </c>
    </row>
    <row r="85" spans="1:65" s="2" customFormat="1" ht="16.5" customHeight="1">
      <c r="A85" s="35"/>
      <c r="B85" s="36"/>
      <c r="C85" s="174" t="s">
        <v>79</v>
      </c>
      <c r="D85" s="174" t="s">
        <v>130</v>
      </c>
      <c r="E85" s="175" t="s">
        <v>1171</v>
      </c>
      <c r="F85" s="176" t="s">
        <v>1172</v>
      </c>
      <c r="G85" s="177" t="s">
        <v>182</v>
      </c>
      <c r="H85" s="178">
        <v>6</v>
      </c>
      <c r="I85" s="179"/>
      <c r="J85" s="180">
        <f>ROUND(I85*H85,2)</f>
        <v>0</v>
      </c>
      <c r="K85" s="176" t="s">
        <v>134</v>
      </c>
      <c r="L85" s="40"/>
      <c r="M85" s="181" t="s">
        <v>19</v>
      </c>
      <c r="N85" s="182" t="s">
        <v>42</v>
      </c>
      <c r="O85" s="65"/>
      <c r="P85" s="183">
        <f>O85*H85</f>
        <v>0</v>
      </c>
      <c r="Q85" s="183">
        <v>0</v>
      </c>
      <c r="R85" s="183">
        <f>Q85*H85</f>
        <v>0</v>
      </c>
      <c r="S85" s="183">
        <v>0</v>
      </c>
      <c r="T85" s="184">
        <f>S85*H85</f>
        <v>0</v>
      </c>
      <c r="U85" s="35"/>
      <c r="V85" s="35"/>
      <c r="W85" s="35"/>
      <c r="X85" s="35"/>
      <c r="Y85" s="35"/>
      <c r="Z85" s="35"/>
      <c r="AA85" s="35"/>
      <c r="AB85" s="35"/>
      <c r="AC85" s="35"/>
      <c r="AD85" s="35"/>
      <c r="AE85" s="35"/>
      <c r="AR85" s="185" t="s">
        <v>135</v>
      </c>
      <c r="AT85" s="185" t="s">
        <v>130</v>
      </c>
      <c r="AU85" s="185" t="s">
        <v>81</v>
      </c>
      <c r="AY85" s="18" t="s">
        <v>127</v>
      </c>
      <c r="BE85" s="186">
        <f>IF(N85="základní",J85,0)</f>
        <v>0</v>
      </c>
      <c r="BF85" s="186">
        <f>IF(N85="snížená",J85,0)</f>
        <v>0</v>
      </c>
      <c r="BG85" s="186">
        <f>IF(N85="zákl. přenesená",J85,0)</f>
        <v>0</v>
      </c>
      <c r="BH85" s="186">
        <f>IF(N85="sníž. přenesená",J85,0)</f>
        <v>0</v>
      </c>
      <c r="BI85" s="186">
        <f>IF(N85="nulová",J85,0)</f>
        <v>0</v>
      </c>
      <c r="BJ85" s="18" t="s">
        <v>79</v>
      </c>
      <c r="BK85" s="186">
        <f>ROUND(I85*H85,2)</f>
        <v>0</v>
      </c>
      <c r="BL85" s="18" t="s">
        <v>135</v>
      </c>
      <c r="BM85" s="185" t="s">
        <v>1173</v>
      </c>
    </row>
    <row r="86" spans="1:65" s="2" customFormat="1" ht="19.5">
      <c r="A86" s="35"/>
      <c r="B86" s="36"/>
      <c r="C86" s="37"/>
      <c r="D86" s="187" t="s">
        <v>137</v>
      </c>
      <c r="E86" s="37"/>
      <c r="F86" s="188" t="s">
        <v>1174</v>
      </c>
      <c r="G86" s="37"/>
      <c r="H86" s="37"/>
      <c r="I86" s="189"/>
      <c r="J86" s="37"/>
      <c r="K86" s="37"/>
      <c r="L86" s="40"/>
      <c r="M86" s="190"/>
      <c r="N86" s="191"/>
      <c r="O86" s="65"/>
      <c r="P86" s="65"/>
      <c r="Q86" s="65"/>
      <c r="R86" s="65"/>
      <c r="S86" s="65"/>
      <c r="T86" s="66"/>
      <c r="U86" s="35"/>
      <c r="V86" s="35"/>
      <c r="W86" s="35"/>
      <c r="X86" s="35"/>
      <c r="Y86" s="35"/>
      <c r="Z86" s="35"/>
      <c r="AA86" s="35"/>
      <c r="AB86" s="35"/>
      <c r="AC86" s="35"/>
      <c r="AD86" s="35"/>
      <c r="AE86" s="35"/>
      <c r="AT86" s="18" t="s">
        <v>137</v>
      </c>
      <c r="AU86" s="18" t="s">
        <v>81</v>
      </c>
    </row>
    <row r="87" spans="1:65" s="2" customFormat="1" ht="19.5">
      <c r="A87" s="35"/>
      <c r="B87" s="36"/>
      <c r="C87" s="37"/>
      <c r="D87" s="187" t="s">
        <v>139</v>
      </c>
      <c r="E87" s="37"/>
      <c r="F87" s="192" t="s">
        <v>1000</v>
      </c>
      <c r="G87" s="37"/>
      <c r="H87" s="37"/>
      <c r="I87" s="189"/>
      <c r="J87" s="37"/>
      <c r="K87" s="37"/>
      <c r="L87" s="40"/>
      <c r="M87" s="190"/>
      <c r="N87" s="191"/>
      <c r="O87" s="65"/>
      <c r="P87" s="65"/>
      <c r="Q87" s="65"/>
      <c r="R87" s="65"/>
      <c r="S87" s="65"/>
      <c r="T87" s="66"/>
      <c r="U87" s="35"/>
      <c r="V87" s="35"/>
      <c r="W87" s="35"/>
      <c r="X87" s="35"/>
      <c r="Y87" s="35"/>
      <c r="Z87" s="35"/>
      <c r="AA87" s="35"/>
      <c r="AB87" s="35"/>
      <c r="AC87" s="35"/>
      <c r="AD87" s="35"/>
      <c r="AE87" s="35"/>
      <c r="AT87" s="18" t="s">
        <v>139</v>
      </c>
      <c r="AU87" s="18" t="s">
        <v>81</v>
      </c>
    </row>
    <row r="88" spans="1:65" s="2" customFormat="1" ht="16.5" customHeight="1">
      <c r="A88" s="35"/>
      <c r="B88" s="36"/>
      <c r="C88" s="174" t="s">
        <v>81</v>
      </c>
      <c r="D88" s="174" t="s">
        <v>130</v>
      </c>
      <c r="E88" s="175" t="s">
        <v>1175</v>
      </c>
      <c r="F88" s="176" t="s">
        <v>1176</v>
      </c>
      <c r="G88" s="177" t="s">
        <v>182</v>
      </c>
      <c r="H88" s="178">
        <v>6</v>
      </c>
      <c r="I88" s="179"/>
      <c r="J88" s="180">
        <f>ROUND(I88*H88,2)</f>
        <v>0</v>
      </c>
      <c r="K88" s="176" t="s">
        <v>134</v>
      </c>
      <c r="L88" s="40"/>
      <c r="M88" s="181" t="s">
        <v>19</v>
      </c>
      <c r="N88" s="182" t="s">
        <v>42</v>
      </c>
      <c r="O88" s="65"/>
      <c r="P88" s="183">
        <f>O88*H88</f>
        <v>0</v>
      </c>
      <c r="Q88" s="183">
        <v>0</v>
      </c>
      <c r="R88" s="183">
        <f>Q88*H88</f>
        <v>0</v>
      </c>
      <c r="S88" s="183">
        <v>0</v>
      </c>
      <c r="T88" s="184">
        <f>S88*H88</f>
        <v>0</v>
      </c>
      <c r="U88" s="35"/>
      <c r="V88" s="35"/>
      <c r="W88" s="35"/>
      <c r="X88" s="35"/>
      <c r="Y88" s="35"/>
      <c r="Z88" s="35"/>
      <c r="AA88" s="35"/>
      <c r="AB88" s="35"/>
      <c r="AC88" s="35"/>
      <c r="AD88" s="35"/>
      <c r="AE88" s="35"/>
      <c r="AR88" s="185" t="s">
        <v>135</v>
      </c>
      <c r="AT88" s="185" t="s">
        <v>130</v>
      </c>
      <c r="AU88" s="185" t="s">
        <v>81</v>
      </c>
      <c r="AY88" s="18" t="s">
        <v>127</v>
      </c>
      <c r="BE88" s="186">
        <f>IF(N88="základní",J88,0)</f>
        <v>0</v>
      </c>
      <c r="BF88" s="186">
        <f>IF(N88="snížená",J88,0)</f>
        <v>0</v>
      </c>
      <c r="BG88" s="186">
        <f>IF(N88="zákl. přenesená",J88,0)</f>
        <v>0</v>
      </c>
      <c r="BH88" s="186">
        <f>IF(N88="sníž. přenesená",J88,0)</f>
        <v>0</v>
      </c>
      <c r="BI88" s="186">
        <f>IF(N88="nulová",J88,0)</f>
        <v>0</v>
      </c>
      <c r="BJ88" s="18" t="s">
        <v>79</v>
      </c>
      <c r="BK88" s="186">
        <f>ROUND(I88*H88,2)</f>
        <v>0</v>
      </c>
      <c r="BL88" s="18" t="s">
        <v>135</v>
      </c>
      <c r="BM88" s="185" t="s">
        <v>1177</v>
      </c>
    </row>
    <row r="89" spans="1:65" s="2" customFormat="1" ht="19.5">
      <c r="A89" s="35"/>
      <c r="B89" s="36"/>
      <c r="C89" s="37"/>
      <c r="D89" s="187" t="s">
        <v>137</v>
      </c>
      <c r="E89" s="37"/>
      <c r="F89" s="188" t="s">
        <v>1178</v>
      </c>
      <c r="G89" s="37"/>
      <c r="H89" s="37"/>
      <c r="I89" s="189"/>
      <c r="J89" s="37"/>
      <c r="K89" s="37"/>
      <c r="L89" s="40"/>
      <c r="M89" s="190"/>
      <c r="N89" s="191"/>
      <c r="O89" s="65"/>
      <c r="P89" s="65"/>
      <c r="Q89" s="65"/>
      <c r="R89" s="65"/>
      <c r="S89" s="65"/>
      <c r="T89" s="66"/>
      <c r="U89" s="35"/>
      <c r="V89" s="35"/>
      <c r="W89" s="35"/>
      <c r="X89" s="35"/>
      <c r="Y89" s="35"/>
      <c r="Z89" s="35"/>
      <c r="AA89" s="35"/>
      <c r="AB89" s="35"/>
      <c r="AC89" s="35"/>
      <c r="AD89" s="35"/>
      <c r="AE89" s="35"/>
      <c r="AT89" s="18" t="s">
        <v>137</v>
      </c>
      <c r="AU89" s="18" t="s">
        <v>81</v>
      </c>
    </row>
    <row r="90" spans="1:65" s="2" customFormat="1" ht="29.25">
      <c r="A90" s="35"/>
      <c r="B90" s="36"/>
      <c r="C90" s="37"/>
      <c r="D90" s="187" t="s">
        <v>139</v>
      </c>
      <c r="E90" s="37"/>
      <c r="F90" s="192" t="s">
        <v>1005</v>
      </c>
      <c r="G90" s="37"/>
      <c r="H90" s="37"/>
      <c r="I90" s="189"/>
      <c r="J90" s="37"/>
      <c r="K90" s="37"/>
      <c r="L90" s="40"/>
      <c r="M90" s="190"/>
      <c r="N90" s="191"/>
      <c r="O90" s="65"/>
      <c r="P90" s="65"/>
      <c r="Q90" s="65"/>
      <c r="R90" s="65"/>
      <c r="S90" s="65"/>
      <c r="T90" s="66"/>
      <c r="U90" s="35"/>
      <c r="V90" s="35"/>
      <c r="W90" s="35"/>
      <c r="X90" s="35"/>
      <c r="Y90" s="35"/>
      <c r="Z90" s="35"/>
      <c r="AA90" s="35"/>
      <c r="AB90" s="35"/>
      <c r="AC90" s="35"/>
      <c r="AD90" s="35"/>
      <c r="AE90" s="35"/>
      <c r="AT90" s="18" t="s">
        <v>139</v>
      </c>
      <c r="AU90" s="18" t="s">
        <v>81</v>
      </c>
    </row>
    <row r="91" spans="1:65" s="2" customFormat="1" ht="16.5" customHeight="1">
      <c r="A91" s="35"/>
      <c r="B91" s="36"/>
      <c r="C91" s="225" t="s">
        <v>161</v>
      </c>
      <c r="D91" s="225" t="s">
        <v>228</v>
      </c>
      <c r="E91" s="226" t="s">
        <v>1179</v>
      </c>
      <c r="F91" s="227" t="s">
        <v>1180</v>
      </c>
      <c r="G91" s="228" t="s">
        <v>182</v>
      </c>
      <c r="H91" s="229">
        <v>6</v>
      </c>
      <c r="I91" s="230"/>
      <c r="J91" s="231">
        <f>ROUND(I91*H91,2)</f>
        <v>0</v>
      </c>
      <c r="K91" s="227" t="s">
        <v>134</v>
      </c>
      <c r="L91" s="232"/>
      <c r="M91" s="233" t="s">
        <v>19</v>
      </c>
      <c r="N91" s="234" t="s">
        <v>42</v>
      </c>
      <c r="O91" s="65"/>
      <c r="P91" s="183">
        <f>O91*H91</f>
        <v>0</v>
      </c>
      <c r="Q91" s="183">
        <v>0</v>
      </c>
      <c r="R91" s="183">
        <f>Q91*H91</f>
        <v>0</v>
      </c>
      <c r="S91" s="183">
        <v>0</v>
      </c>
      <c r="T91" s="184">
        <f>S91*H91</f>
        <v>0</v>
      </c>
      <c r="U91" s="35"/>
      <c r="V91" s="35"/>
      <c r="W91" s="35"/>
      <c r="X91" s="35"/>
      <c r="Y91" s="35"/>
      <c r="Z91" s="35"/>
      <c r="AA91" s="35"/>
      <c r="AB91" s="35"/>
      <c r="AC91" s="35"/>
      <c r="AD91" s="35"/>
      <c r="AE91" s="35"/>
      <c r="AR91" s="185" t="s">
        <v>196</v>
      </c>
      <c r="AT91" s="185" t="s">
        <v>228</v>
      </c>
      <c r="AU91" s="185" t="s">
        <v>81</v>
      </c>
      <c r="AY91" s="18" t="s">
        <v>127</v>
      </c>
      <c r="BE91" s="186">
        <f>IF(N91="základní",J91,0)</f>
        <v>0</v>
      </c>
      <c r="BF91" s="186">
        <f>IF(N91="snížená",J91,0)</f>
        <v>0</v>
      </c>
      <c r="BG91" s="186">
        <f>IF(N91="zákl. přenesená",J91,0)</f>
        <v>0</v>
      </c>
      <c r="BH91" s="186">
        <f>IF(N91="sníž. přenesená",J91,0)</f>
        <v>0</v>
      </c>
      <c r="BI91" s="186">
        <f>IF(N91="nulová",J91,0)</f>
        <v>0</v>
      </c>
      <c r="BJ91" s="18" t="s">
        <v>79</v>
      </c>
      <c r="BK91" s="186">
        <f>ROUND(I91*H91,2)</f>
        <v>0</v>
      </c>
      <c r="BL91" s="18" t="s">
        <v>135</v>
      </c>
      <c r="BM91" s="185" t="s">
        <v>1181</v>
      </c>
    </row>
    <row r="92" spans="1:65" s="2" customFormat="1" ht="11.25">
      <c r="A92" s="35"/>
      <c r="B92" s="36"/>
      <c r="C92" s="37"/>
      <c r="D92" s="187" t="s">
        <v>137</v>
      </c>
      <c r="E92" s="37"/>
      <c r="F92" s="188" t="s">
        <v>1180</v>
      </c>
      <c r="G92" s="37"/>
      <c r="H92" s="37"/>
      <c r="I92" s="189"/>
      <c r="J92" s="37"/>
      <c r="K92" s="37"/>
      <c r="L92" s="40"/>
      <c r="M92" s="190"/>
      <c r="N92" s="191"/>
      <c r="O92" s="65"/>
      <c r="P92" s="65"/>
      <c r="Q92" s="65"/>
      <c r="R92" s="65"/>
      <c r="S92" s="65"/>
      <c r="T92" s="66"/>
      <c r="U92" s="35"/>
      <c r="V92" s="35"/>
      <c r="W92" s="35"/>
      <c r="X92" s="35"/>
      <c r="Y92" s="35"/>
      <c r="Z92" s="35"/>
      <c r="AA92" s="35"/>
      <c r="AB92" s="35"/>
      <c r="AC92" s="35"/>
      <c r="AD92" s="35"/>
      <c r="AE92" s="35"/>
      <c r="AT92" s="18" t="s">
        <v>137</v>
      </c>
      <c r="AU92" s="18" t="s">
        <v>81</v>
      </c>
    </row>
    <row r="93" spans="1:65" s="2" customFormat="1" ht="16.5" customHeight="1">
      <c r="A93" s="35"/>
      <c r="B93" s="36"/>
      <c r="C93" s="174" t="s">
        <v>135</v>
      </c>
      <c r="D93" s="174" t="s">
        <v>130</v>
      </c>
      <c r="E93" s="175" t="s">
        <v>1182</v>
      </c>
      <c r="F93" s="176" t="s">
        <v>1183</v>
      </c>
      <c r="G93" s="177" t="s">
        <v>182</v>
      </c>
      <c r="H93" s="178">
        <v>12.5</v>
      </c>
      <c r="I93" s="179"/>
      <c r="J93" s="180">
        <f>ROUND(I93*H93,2)</f>
        <v>0</v>
      </c>
      <c r="K93" s="176" t="s">
        <v>134</v>
      </c>
      <c r="L93" s="40"/>
      <c r="M93" s="181" t="s">
        <v>19</v>
      </c>
      <c r="N93" s="182" t="s">
        <v>42</v>
      </c>
      <c r="O93" s="65"/>
      <c r="P93" s="183">
        <f>O93*H93</f>
        <v>0</v>
      </c>
      <c r="Q93" s="183">
        <v>0</v>
      </c>
      <c r="R93" s="183">
        <f>Q93*H93</f>
        <v>0</v>
      </c>
      <c r="S93" s="183">
        <v>0</v>
      </c>
      <c r="T93" s="184">
        <f>S93*H93</f>
        <v>0</v>
      </c>
      <c r="U93" s="35"/>
      <c r="V93" s="35"/>
      <c r="W93" s="35"/>
      <c r="X93" s="35"/>
      <c r="Y93" s="35"/>
      <c r="Z93" s="35"/>
      <c r="AA93" s="35"/>
      <c r="AB93" s="35"/>
      <c r="AC93" s="35"/>
      <c r="AD93" s="35"/>
      <c r="AE93" s="35"/>
      <c r="AR93" s="185" t="s">
        <v>135</v>
      </c>
      <c r="AT93" s="185" t="s">
        <v>130</v>
      </c>
      <c r="AU93" s="185" t="s">
        <v>81</v>
      </c>
      <c r="AY93" s="18" t="s">
        <v>127</v>
      </c>
      <c r="BE93" s="186">
        <f>IF(N93="základní",J93,0)</f>
        <v>0</v>
      </c>
      <c r="BF93" s="186">
        <f>IF(N93="snížená",J93,0)</f>
        <v>0</v>
      </c>
      <c r="BG93" s="186">
        <f>IF(N93="zákl. přenesená",J93,0)</f>
        <v>0</v>
      </c>
      <c r="BH93" s="186">
        <f>IF(N93="sníž. přenesená",J93,0)</f>
        <v>0</v>
      </c>
      <c r="BI93" s="186">
        <f>IF(N93="nulová",J93,0)</f>
        <v>0</v>
      </c>
      <c r="BJ93" s="18" t="s">
        <v>79</v>
      </c>
      <c r="BK93" s="186">
        <f>ROUND(I93*H93,2)</f>
        <v>0</v>
      </c>
      <c r="BL93" s="18" t="s">
        <v>135</v>
      </c>
      <c r="BM93" s="185" t="s">
        <v>1184</v>
      </c>
    </row>
    <row r="94" spans="1:65" s="2" customFormat="1" ht="11.25">
      <c r="A94" s="35"/>
      <c r="B94" s="36"/>
      <c r="C94" s="37"/>
      <c r="D94" s="187" t="s">
        <v>137</v>
      </c>
      <c r="E94" s="37"/>
      <c r="F94" s="188" t="s">
        <v>1185</v>
      </c>
      <c r="G94" s="37"/>
      <c r="H94" s="37"/>
      <c r="I94" s="189"/>
      <c r="J94" s="37"/>
      <c r="K94" s="37"/>
      <c r="L94" s="40"/>
      <c r="M94" s="190"/>
      <c r="N94" s="191"/>
      <c r="O94" s="65"/>
      <c r="P94" s="65"/>
      <c r="Q94" s="65"/>
      <c r="R94" s="65"/>
      <c r="S94" s="65"/>
      <c r="T94" s="66"/>
      <c r="U94" s="35"/>
      <c r="V94" s="35"/>
      <c r="W94" s="35"/>
      <c r="X94" s="35"/>
      <c r="Y94" s="35"/>
      <c r="Z94" s="35"/>
      <c r="AA94" s="35"/>
      <c r="AB94" s="35"/>
      <c r="AC94" s="35"/>
      <c r="AD94" s="35"/>
      <c r="AE94" s="35"/>
      <c r="AT94" s="18" t="s">
        <v>137</v>
      </c>
      <c r="AU94" s="18" t="s">
        <v>81</v>
      </c>
    </row>
    <row r="95" spans="1:65" s="2" customFormat="1" ht="19.5">
      <c r="A95" s="35"/>
      <c r="B95" s="36"/>
      <c r="C95" s="37"/>
      <c r="D95" s="187" t="s">
        <v>139</v>
      </c>
      <c r="E95" s="37"/>
      <c r="F95" s="192" t="s">
        <v>1186</v>
      </c>
      <c r="G95" s="37"/>
      <c r="H95" s="37"/>
      <c r="I95" s="189"/>
      <c r="J95" s="37"/>
      <c r="K95" s="37"/>
      <c r="L95" s="40"/>
      <c r="M95" s="190"/>
      <c r="N95" s="191"/>
      <c r="O95" s="65"/>
      <c r="P95" s="65"/>
      <c r="Q95" s="65"/>
      <c r="R95" s="65"/>
      <c r="S95" s="65"/>
      <c r="T95" s="66"/>
      <c r="U95" s="35"/>
      <c r="V95" s="35"/>
      <c r="W95" s="35"/>
      <c r="X95" s="35"/>
      <c r="Y95" s="35"/>
      <c r="Z95" s="35"/>
      <c r="AA95" s="35"/>
      <c r="AB95" s="35"/>
      <c r="AC95" s="35"/>
      <c r="AD95" s="35"/>
      <c r="AE95" s="35"/>
      <c r="AT95" s="18" t="s">
        <v>139</v>
      </c>
      <c r="AU95" s="18" t="s">
        <v>81</v>
      </c>
    </row>
    <row r="96" spans="1:65" s="2" customFormat="1" ht="16.5" customHeight="1">
      <c r="A96" s="35"/>
      <c r="B96" s="36"/>
      <c r="C96" s="174" t="s">
        <v>128</v>
      </c>
      <c r="D96" s="174" t="s">
        <v>130</v>
      </c>
      <c r="E96" s="175" t="s">
        <v>1187</v>
      </c>
      <c r="F96" s="176" t="s">
        <v>1188</v>
      </c>
      <c r="G96" s="177" t="s">
        <v>236</v>
      </c>
      <c r="H96" s="178">
        <v>74.2</v>
      </c>
      <c r="I96" s="179"/>
      <c r="J96" s="180">
        <f>ROUND(I96*H96,2)</f>
        <v>0</v>
      </c>
      <c r="K96" s="176" t="s">
        <v>134</v>
      </c>
      <c r="L96" s="40"/>
      <c r="M96" s="181" t="s">
        <v>19</v>
      </c>
      <c r="N96" s="182" t="s">
        <v>42</v>
      </c>
      <c r="O96" s="65"/>
      <c r="P96" s="183">
        <f>O96*H96</f>
        <v>0</v>
      </c>
      <c r="Q96" s="183">
        <v>0</v>
      </c>
      <c r="R96" s="183">
        <f>Q96*H96</f>
        <v>0</v>
      </c>
      <c r="S96" s="183">
        <v>0</v>
      </c>
      <c r="T96" s="184">
        <f>S96*H96</f>
        <v>0</v>
      </c>
      <c r="U96" s="35"/>
      <c r="V96" s="35"/>
      <c r="W96" s="35"/>
      <c r="X96" s="35"/>
      <c r="Y96" s="35"/>
      <c r="Z96" s="35"/>
      <c r="AA96" s="35"/>
      <c r="AB96" s="35"/>
      <c r="AC96" s="35"/>
      <c r="AD96" s="35"/>
      <c r="AE96" s="35"/>
      <c r="AR96" s="185" t="s">
        <v>135</v>
      </c>
      <c r="AT96" s="185" t="s">
        <v>130</v>
      </c>
      <c r="AU96" s="185" t="s">
        <v>81</v>
      </c>
      <c r="AY96" s="18" t="s">
        <v>127</v>
      </c>
      <c r="BE96" s="186">
        <f>IF(N96="základní",J96,0)</f>
        <v>0</v>
      </c>
      <c r="BF96" s="186">
        <f>IF(N96="snížená",J96,0)</f>
        <v>0</v>
      </c>
      <c r="BG96" s="186">
        <f>IF(N96="zákl. přenesená",J96,0)</f>
        <v>0</v>
      </c>
      <c r="BH96" s="186">
        <f>IF(N96="sníž. přenesená",J96,0)</f>
        <v>0</v>
      </c>
      <c r="BI96" s="186">
        <f>IF(N96="nulová",J96,0)</f>
        <v>0</v>
      </c>
      <c r="BJ96" s="18" t="s">
        <v>79</v>
      </c>
      <c r="BK96" s="186">
        <f>ROUND(I96*H96,2)</f>
        <v>0</v>
      </c>
      <c r="BL96" s="18" t="s">
        <v>135</v>
      </c>
      <c r="BM96" s="185" t="s">
        <v>1189</v>
      </c>
    </row>
    <row r="97" spans="1:65" s="2" customFormat="1" ht="19.5">
      <c r="A97" s="35"/>
      <c r="B97" s="36"/>
      <c r="C97" s="37"/>
      <c r="D97" s="187" t="s">
        <v>137</v>
      </c>
      <c r="E97" s="37"/>
      <c r="F97" s="188" t="s">
        <v>1190</v>
      </c>
      <c r="G97" s="37"/>
      <c r="H97" s="37"/>
      <c r="I97" s="189"/>
      <c r="J97" s="37"/>
      <c r="K97" s="37"/>
      <c r="L97" s="40"/>
      <c r="M97" s="190"/>
      <c r="N97" s="191"/>
      <c r="O97" s="65"/>
      <c r="P97" s="65"/>
      <c r="Q97" s="65"/>
      <c r="R97" s="65"/>
      <c r="S97" s="65"/>
      <c r="T97" s="66"/>
      <c r="U97" s="35"/>
      <c r="V97" s="35"/>
      <c r="W97" s="35"/>
      <c r="X97" s="35"/>
      <c r="Y97" s="35"/>
      <c r="Z97" s="35"/>
      <c r="AA97" s="35"/>
      <c r="AB97" s="35"/>
      <c r="AC97" s="35"/>
      <c r="AD97" s="35"/>
      <c r="AE97" s="35"/>
      <c r="AT97" s="18" t="s">
        <v>137</v>
      </c>
      <c r="AU97" s="18" t="s">
        <v>81</v>
      </c>
    </row>
    <row r="98" spans="1:65" s="2" customFormat="1" ht="19.5">
      <c r="A98" s="35"/>
      <c r="B98" s="36"/>
      <c r="C98" s="37"/>
      <c r="D98" s="187" t="s">
        <v>139</v>
      </c>
      <c r="E98" s="37"/>
      <c r="F98" s="192" t="s">
        <v>1191</v>
      </c>
      <c r="G98" s="37"/>
      <c r="H98" s="37"/>
      <c r="I98" s="189"/>
      <c r="J98" s="37"/>
      <c r="K98" s="37"/>
      <c r="L98" s="40"/>
      <c r="M98" s="190"/>
      <c r="N98" s="191"/>
      <c r="O98" s="65"/>
      <c r="P98" s="65"/>
      <c r="Q98" s="65"/>
      <c r="R98" s="65"/>
      <c r="S98" s="65"/>
      <c r="T98" s="66"/>
      <c r="U98" s="35"/>
      <c r="V98" s="35"/>
      <c r="W98" s="35"/>
      <c r="X98" s="35"/>
      <c r="Y98" s="35"/>
      <c r="Z98" s="35"/>
      <c r="AA98" s="35"/>
      <c r="AB98" s="35"/>
      <c r="AC98" s="35"/>
      <c r="AD98" s="35"/>
      <c r="AE98" s="35"/>
      <c r="AT98" s="18" t="s">
        <v>139</v>
      </c>
      <c r="AU98" s="18" t="s">
        <v>81</v>
      </c>
    </row>
    <row r="99" spans="1:65" s="2" customFormat="1" ht="16.5" customHeight="1">
      <c r="A99" s="35"/>
      <c r="B99" s="36"/>
      <c r="C99" s="174" t="s">
        <v>179</v>
      </c>
      <c r="D99" s="174" t="s">
        <v>130</v>
      </c>
      <c r="E99" s="175" t="s">
        <v>1192</v>
      </c>
      <c r="F99" s="176" t="s">
        <v>1193</v>
      </c>
      <c r="G99" s="177" t="s">
        <v>182</v>
      </c>
      <c r="H99" s="178">
        <v>37</v>
      </c>
      <c r="I99" s="179"/>
      <c r="J99" s="180">
        <f>ROUND(I99*H99,2)</f>
        <v>0</v>
      </c>
      <c r="K99" s="176" t="s">
        <v>134</v>
      </c>
      <c r="L99" s="40"/>
      <c r="M99" s="181" t="s">
        <v>19</v>
      </c>
      <c r="N99" s="182" t="s">
        <v>42</v>
      </c>
      <c r="O99" s="65"/>
      <c r="P99" s="183">
        <f>O99*H99</f>
        <v>0</v>
      </c>
      <c r="Q99" s="183">
        <v>0</v>
      </c>
      <c r="R99" s="183">
        <f>Q99*H99</f>
        <v>0</v>
      </c>
      <c r="S99" s="183">
        <v>0</v>
      </c>
      <c r="T99" s="184">
        <f>S99*H99</f>
        <v>0</v>
      </c>
      <c r="U99" s="35"/>
      <c r="V99" s="35"/>
      <c r="W99" s="35"/>
      <c r="X99" s="35"/>
      <c r="Y99" s="35"/>
      <c r="Z99" s="35"/>
      <c r="AA99" s="35"/>
      <c r="AB99" s="35"/>
      <c r="AC99" s="35"/>
      <c r="AD99" s="35"/>
      <c r="AE99" s="35"/>
      <c r="AR99" s="185" t="s">
        <v>135</v>
      </c>
      <c r="AT99" s="185" t="s">
        <v>130</v>
      </c>
      <c r="AU99" s="185" t="s">
        <v>81</v>
      </c>
      <c r="AY99" s="18" t="s">
        <v>127</v>
      </c>
      <c r="BE99" s="186">
        <f>IF(N99="základní",J99,0)</f>
        <v>0</v>
      </c>
      <c r="BF99" s="186">
        <f>IF(N99="snížená",J99,0)</f>
        <v>0</v>
      </c>
      <c r="BG99" s="186">
        <f>IF(N99="zákl. přenesená",J99,0)</f>
        <v>0</v>
      </c>
      <c r="BH99" s="186">
        <f>IF(N99="sníž. přenesená",J99,0)</f>
        <v>0</v>
      </c>
      <c r="BI99" s="186">
        <f>IF(N99="nulová",J99,0)</f>
        <v>0</v>
      </c>
      <c r="BJ99" s="18" t="s">
        <v>79</v>
      </c>
      <c r="BK99" s="186">
        <f>ROUND(I99*H99,2)</f>
        <v>0</v>
      </c>
      <c r="BL99" s="18" t="s">
        <v>135</v>
      </c>
      <c r="BM99" s="185" t="s">
        <v>1194</v>
      </c>
    </row>
    <row r="100" spans="1:65" s="2" customFormat="1" ht="29.25">
      <c r="A100" s="35"/>
      <c r="B100" s="36"/>
      <c r="C100" s="37"/>
      <c r="D100" s="187" t="s">
        <v>137</v>
      </c>
      <c r="E100" s="37"/>
      <c r="F100" s="188" t="s">
        <v>1195</v>
      </c>
      <c r="G100" s="37"/>
      <c r="H100" s="37"/>
      <c r="I100" s="189"/>
      <c r="J100" s="37"/>
      <c r="K100" s="37"/>
      <c r="L100" s="40"/>
      <c r="M100" s="190"/>
      <c r="N100" s="191"/>
      <c r="O100" s="65"/>
      <c r="P100" s="65"/>
      <c r="Q100" s="65"/>
      <c r="R100" s="65"/>
      <c r="S100" s="65"/>
      <c r="T100" s="66"/>
      <c r="U100" s="35"/>
      <c r="V100" s="35"/>
      <c r="W100" s="35"/>
      <c r="X100" s="35"/>
      <c r="Y100" s="35"/>
      <c r="Z100" s="35"/>
      <c r="AA100" s="35"/>
      <c r="AB100" s="35"/>
      <c r="AC100" s="35"/>
      <c r="AD100" s="35"/>
      <c r="AE100" s="35"/>
      <c r="AT100" s="18" t="s">
        <v>137</v>
      </c>
      <c r="AU100" s="18" t="s">
        <v>81</v>
      </c>
    </row>
    <row r="101" spans="1:65" s="2" customFormat="1" ht="39">
      <c r="A101" s="35"/>
      <c r="B101" s="36"/>
      <c r="C101" s="37"/>
      <c r="D101" s="187" t="s">
        <v>139</v>
      </c>
      <c r="E101" s="37"/>
      <c r="F101" s="192" t="s">
        <v>1196</v>
      </c>
      <c r="G101" s="37"/>
      <c r="H101" s="37"/>
      <c r="I101" s="189"/>
      <c r="J101" s="37"/>
      <c r="K101" s="37"/>
      <c r="L101" s="40"/>
      <c r="M101" s="190"/>
      <c r="N101" s="191"/>
      <c r="O101" s="65"/>
      <c r="P101" s="65"/>
      <c r="Q101" s="65"/>
      <c r="R101" s="65"/>
      <c r="S101" s="65"/>
      <c r="T101" s="66"/>
      <c r="U101" s="35"/>
      <c r="V101" s="35"/>
      <c r="W101" s="35"/>
      <c r="X101" s="35"/>
      <c r="Y101" s="35"/>
      <c r="Z101" s="35"/>
      <c r="AA101" s="35"/>
      <c r="AB101" s="35"/>
      <c r="AC101" s="35"/>
      <c r="AD101" s="35"/>
      <c r="AE101" s="35"/>
      <c r="AT101" s="18" t="s">
        <v>139</v>
      </c>
      <c r="AU101" s="18" t="s">
        <v>81</v>
      </c>
    </row>
    <row r="102" spans="1:65" s="2" customFormat="1" ht="16.5" customHeight="1">
      <c r="A102" s="35"/>
      <c r="B102" s="36"/>
      <c r="C102" s="225" t="s">
        <v>189</v>
      </c>
      <c r="D102" s="225" t="s">
        <v>228</v>
      </c>
      <c r="E102" s="226" t="s">
        <v>1197</v>
      </c>
      <c r="F102" s="227" t="s">
        <v>1198</v>
      </c>
      <c r="G102" s="228" t="s">
        <v>1199</v>
      </c>
      <c r="H102" s="229">
        <v>18.5</v>
      </c>
      <c r="I102" s="230"/>
      <c r="J102" s="231">
        <f>ROUND(I102*H102,2)</f>
        <v>0</v>
      </c>
      <c r="K102" s="227" t="s">
        <v>134</v>
      </c>
      <c r="L102" s="232"/>
      <c r="M102" s="233" t="s">
        <v>19</v>
      </c>
      <c r="N102" s="234" t="s">
        <v>42</v>
      </c>
      <c r="O102" s="65"/>
      <c r="P102" s="183">
        <f>O102*H102</f>
        <v>0</v>
      </c>
      <c r="Q102" s="183">
        <v>0</v>
      </c>
      <c r="R102" s="183">
        <f>Q102*H102</f>
        <v>0</v>
      </c>
      <c r="S102" s="183">
        <v>0</v>
      </c>
      <c r="T102" s="184">
        <f>S102*H102</f>
        <v>0</v>
      </c>
      <c r="U102" s="35"/>
      <c r="V102" s="35"/>
      <c r="W102" s="35"/>
      <c r="X102" s="35"/>
      <c r="Y102" s="35"/>
      <c r="Z102" s="35"/>
      <c r="AA102" s="35"/>
      <c r="AB102" s="35"/>
      <c r="AC102" s="35"/>
      <c r="AD102" s="35"/>
      <c r="AE102" s="35"/>
      <c r="AR102" s="185" t="s">
        <v>196</v>
      </c>
      <c r="AT102" s="185" t="s">
        <v>228</v>
      </c>
      <c r="AU102" s="185" t="s">
        <v>81</v>
      </c>
      <c r="AY102" s="18" t="s">
        <v>127</v>
      </c>
      <c r="BE102" s="186">
        <f>IF(N102="základní",J102,0)</f>
        <v>0</v>
      </c>
      <c r="BF102" s="186">
        <f>IF(N102="snížená",J102,0)</f>
        <v>0</v>
      </c>
      <c r="BG102" s="186">
        <f>IF(N102="zákl. přenesená",J102,0)</f>
        <v>0</v>
      </c>
      <c r="BH102" s="186">
        <f>IF(N102="sníž. přenesená",J102,0)</f>
        <v>0</v>
      </c>
      <c r="BI102" s="186">
        <f>IF(N102="nulová",J102,0)</f>
        <v>0</v>
      </c>
      <c r="BJ102" s="18" t="s">
        <v>79</v>
      </c>
      <c r="BK102" s="186">
        <f>ROUND(I102*H102,2)</f>
        <v>0</v>
      </c>
      <c r="BL102" s="18" t="s">
        <v>135</v>
      </c>
      <c r="BM102" s="185" t="s">
        <v>1200</v>
      </c>
    </row>
    <row r="103" spans="1:65" s="2" customFormat="1" ht="11.25">
      <c r="A103" s="35"/>
      <c r="B103" s="36"/>
      <c r="C103" s="37"/>
      <c r="D103" s="187" t="s">
        <v>137</v>
      </c>
      <c r="E103" s="37"/>
      <c r="F103" s="188" t="s">
        <v>1198</v>
      </c>
      <c r="G103" s="37"/>
      <c r="H103" s="37"/>
      <c r="I103" s="189"/>
      <c r="J103" s="37"/>
      <c r="K103" s="37"/>
      <c r="L103" s="40"/>
      <c r="M103" s="190"/>
      <c r="N103" s="191"/>
      <c r="O103" s="65"/>
      <c r="P103" s="65"/>
      <c r="Q103" s="65"/>
      <c r="R103" s="65"/>
      <c r="S103" s="65"/>
      <c r="T103" s="66"/>
      <c r="U103" s="35"/>
      <c r="V103" s="35"/>
      <c r="W103" s="35"/>
      <c r="X103" s="35"/>
      <c r="Y103" s="35"/>
      <c r="Z103" s="35"/>
      <c r="AA103" s="35"/>
      <c r="AB103" s="35"/>
      <c r="AC103" s="35"/>
      <c r="AD103" s="35"/>
      <c r="AE103" s="35"/>
      <c r="AT103" s="18" t="s">
        <v>137</v>
      </c>
      <c r="AU103" s="18" t="s">
        <v>81</v>
      </c>
    </row>
    <row r="104" spans="1:65" s="13" customFormat="1" ht="11.25">
      <c r="B104" s="193"/>
      <c r="C104" s="194"/>
      <c r="D104" s="187" t="s">
        <v>143</v>
      </c>
      <c r="E104" s="195" t="s">
        <v>19</v>
      </c>
      <c r="F104" s="196" t="s">
        <v>1201</v>
      </c>
      <c r="G104" s="194"/>
      <c r="H104" s="197">
        <v>18.5</v>
      </c>
      <c r="I104" s="198"/>
      <c r="J104" s="194"/>
      <c r="K104" s="194"/>
      <c r="L104" s="199"/>
      <c r="M104" s="200"/>
      <c r="N104" s="201"/>
      <c r="O104" s="201"/>
      <c r="P104" s="201"/>
      <c r="Q104" s="201"/>
      <c r="R104" s="201"/>
      <c r="S104" s="201"/>
      <c r="T104" s="202"/>
      <c r="AT104" s="203" t="s">
        <v>143</v>
      </c>
      <c r="AU104" s="203" t="s">
        <v>81</v>
      </c>
      <c r="AV104" s="13" t="s">
        <v>81</v>
      </c>
      <c r="AW104" s="13" t="s">
        <v>33</v>
      </c>
      <c r="AX104" s="13" t="s">
        <v>79</v>
      </c>
      <c r="AY104" s="203" t="s">
        <v>127</v>
      </c>
    </row>
    <row r="105" spans="1:65" s="2" customFormat="1" ht="24">
      <c r="A105" s="35"/>
      <c r="B105" s="36"/>
      <c r="C105" s="174" t="s">
        <v>196</v>
      </c>
      <c r="D105" s="174" t="s">
        <v>130</v>
      </c>
      <c r="E105" s="175" t="s">
        <v>1202</v>
      </c>
      <c r="F105" s="176" t="s">
        <v>1203</v>
      </c>
      <c r="G105" s="177" t="s">
        <v>236</v>
      </c>
      <c r="H105" s="178">
        <v>74.2</v>
      </c>
      <c r="I105" s="179"/>
      <c r="J105" s="180">
        <f>ROUND(I105*H105,2)</f>
        <v>0</v>
      </c>
      <c r="K105" s="176" t="s">
        <v>134</v>
      </c>
      <c r="L105" s="40"/>
      <c r="M105" s="181" t="s">
        <v>19</v>
      </c>
      <c r="N105" s="182" t="s">
        <v>42</v>
      </c>
      <c r="O105" s="65"/>
      <c r="P105" s="183">
        <f>O105*H105</f>
        <v>0</v>
      </c>
      <c r="Q105" s="183">
        <v>0</v>
      </c>
      <c r="R105" s="183">
        <f>Q105*H105</f>
        <v>0</v>
      </c>
      <c r="S105" s="183">
        <v>0</v>
      </c>
      <c r="T105" s="184">
        <f>S105*H105</f>
        <v>0</v>
      </c>
      <c r="U105" s="35"/>
      <c r="V105" s="35"/>
      <c r="W105" s="35"/>
      <c r="X105" s="35"/>
      <c r="Y105" s="35"/>
      <c r="Z105" s="35"/>
      <c r="AA105" s="35"/>
      <c r="AB105" s="35"/>
      <c r="AC105" s="35"/>
      <c r="AD105" s="35"/>
      <c r="AE105" s="35"/>
      <c r="AR105" s="185" t="s">
        <v>135</v>
      </c>
      <c r="AT105" s="185" t="s">
        <v>130</v>
      </c>
      <c r="AU105" s="185" t="s">
        <v>81</v>
      </c>
      <c r="AY105" s="18" t="s">
        <v>127</v>
      </c>
      <c r="BE105" s="186">
        <f>IF(N105="základní",J105,0)</f>
        <v>0</v>
      </c>
      <c r="BF105" s="186">
        <f>IF(N105="snížená",J105,0)</f>
        <v>0</v>
      </c>
      <c r="BG105" s="186">
        <f>IF(N105="zákl. přenesená",J105,0)</f>
        <v>0</v>
      </c>
      <c r="BH105" s="186">
        <f>IF(N105="sníž. přenesená",J105,0)</f>
        <v>0</v>
      </c>
      <c r="BI105" s="186">
        <f>IF(N105="nulová",J105,0)</f>
        <v>0</v>
      </c>
      <c r="BJ105" s="18" t="s">
        <v>79</v>
      </c>
      <c r="BK105" s="186">
        <f>ROUND(I105*H105,2)</f>
        <v>0</v>
      </c>
      <c r="BL105" s="18" t="s">
        <v>135</v>
      </c>
      <c r="BM105" s="185" t="s">
        <v>1204</v>
      </c>
    </row>
    <row r="106" spans="1:65" s="2" customFormat="1" ht="29.25">
      <c r="A106" s="35"/>
      <c r="B106" s="36"/>
      <c r="C106" s="37"/>
      <c r="D106" s="187" t="s">
        <v>137</v>
      </c>
      <c r="E106" s="37"/>
      <c r="F106" s="188" t="s">
        <v>1205</v>
      </c>
      <c r="G106" s="37"/>
      <c r="H106" s="37"/>
      <c r="I106" s="189"/>
      <c r="J106" s="37"/>
      <c r="K106" s="37"/>
      <c r="L106" s="40"/>
      <c r="M106" s="190"/>
      <c r="N106" s="191"/>
      <c r="O106" s="65"/>
      <c r="P106" s="65"/>
      <c r="Q106" s="65"/>
      <c r="R106" s="65"/>
      <c r="S106" s="65"/>
      <c r="T106" s="66"/>
      <c r="U106" s="35"/>
      <c r="V106" s="35"/>
      <c r="W106" s="35"/>
      <c r="X106" s="35"/>
      <c r="Y106" s="35"/>
      <c r="Z106" s="35"/>
      <c r="AA106" s="35"/>
      <c r="AB106" s="35"/>
      <c r="AC106" s="35"/>
      <c r="AD106" s="35"/>
      <c r="AE106" s="35"/>
      <c r="AT106" s="18" t="s">
        <v>137</v>
      </c>
      <c r="AU106" s="18" t="s">
        <v>81</v>
      </c>
    </row>
    <row r="107" spans="1:65" s="2" customFormat="1" ht="39">
      <c r="A107" s="35"/>
      <c r="B107" s="36"/>
      <c r="C107" s="37"/>
      <c r="D107" s="187" t="s">
        <v>139</v>
      </c>
      <c r="E107" s="37"/>
      <c r="F107" s="192" t="s">
        <v>1206</v>
      </c>
      <c r="G107" s="37"/>
      <c r="H107" s="37"/>
      <c r="I107" s="189"/>
      <c r="J107" s="37"/>
      <c r="K107" s="37"/>
      <c r="L107" s="40"/>
      <c r="M107" s="190"/>
      <c r="N107" s="191"/>
      <c r="O107" s="65"/>
      <c r="P107" s="65"/>
      <c r="Q107" s="65"/>
      <c r="R107" s="65"/>
      <c r="S107" s="65"/>
      <c r="T107" s="66"/>
      <c r="U107" s="35"/>
      <c r="V107" s="35"/>
      <c r="W107" s="35"/>
      <c r="X107" s="35"/>
      <c r="Y107" s="35"/>
      <c r="Z107" s="35"/>
      <c r="AA107" s="35"/>
      <c r="AB107" s="35"/>
      <c r="AC107" s="35"/>
      <c r="AD107" s="35"/>
      <c r="AE107" s="35"/>
      <c r="AT107" s="18" t="s">
        <v>139</v>
      </c>
      <c r="AU107" s="18" t="s">
        <v>81</v>
      </c>
    </row>
    <row r="108" spans="1:65" s="2" customFormat="1" ht="16.5" customHeight="1">
      <c r="A108" s="35"/>
      <c r="B108" s="36"/>
      <c r="C108" s="225" t="s">
        <v>205</v>
      </c>
      <c r="D108" s="225" t="s">
        <v>228</v>
      </c>
      <c r="E108" s="226" t="s">
        <v>1207</v>
      </c>
      <c r="F108" s="227" t="s">
        <v>1208</v>
      </c>
      <c r="G108" s="228" t="s">
        <v>147</v>
      </c>
      <c r="H108" s="229">
        <v>17.363</v>
      </c>
      <c r="I108" s="230"/>
      <c r="J108" s="231">
        <f>ROUND(I108*H108,2)</f>
        <v>0</v>
      </c>
      <c r="K108" s="227" t="s">
        <v>134</v>
      </c>
      <c r="L108" s="232"/>
      <c r="M108" s="233" t="s">
        <v>19</v>
      </c>
      <c r="N108" s="234" t="s">
        <v>42</v>
      </c>
      <c r="O108" s="65"/>
      <c r="P108" s="183">
        <f>O108*H108</f>
        <v>0</v>
      </c>
      <c r="Q108" s="183">
        <v>1</v>
      </c>
      <c r="R108" s="183">
        <f>Q108*H108</f>
        <v>17.363</v>
      </c>
      <c r="S108" s="183">
        <v>0</v>
      </c>
      <c r="T108" s="184">
        <f>S108*H108</f>
        <v>0</v>
      </c>
      <c r="U108" s="35"/>
      <c r="V108" s="35"/>
      <c r="W108" s="35"/>
      <c r="X108" s="35"/>
      <c r="Y108" s="35"/>
      <c r="Z108" s="35"/>
      <c r="AA108" s="35"/>
      <c r="AB108" s="35"/>
      <c r="AC108" s="35"/>
      <c r="AD108" s="35"/>
      <c r="AE108" s="35"/>
      <c r="AR108" s="185" t="s">
        <v>196</v>
      </c>
      <c r="AT108" s="185" t="s">
        <v>228</v>
      </c>
      <c r="AU108" s="185" t="s">
        <v>81</v>
      </c>
      <c r="AY108" s="18" t="s">
        <v>127</v>
      </c>
      <c r="BE108" s="186">
        <f>IF(N108="základní",J108,0)</f>
        <v>0</v>
      </c>
      <c r="BF108" s="186">
        <f>IF(N108="snížená",J108,0)</f>
        <v>0</v>
      </c>
      <c r="BG108" s="186">
        <f>IF(N108="zákl. přenesená",J108,0)</f>
        <v>0</v>
      </c>
      <c r="BH108" s="186">
        <f>IF(N108="sníž. přenesená",J108,0)</f>
        <v>0</v>
      </c>
      <c r="BI108" s="186">
        <f>IF(N108="nulová",J108,0)</f>
        <v>0</v>
      </c>
      <c r="BJ108" s="18" t="s">
        <v>79</v>
      </c>
      <c r="BK108" s="186">
        <f>ROUND(I108*H108,2)</f>
        <v>0</v>
      </c>
      <c r="BL108" s="18" t="s">
        <v>135</v>
      </c>
      <c r="BM108" s="185" t="s">
        <v>1209</v>
      </c>
    </row>
    <row r="109" spans="1:65" s="2" customFormat="1" ht="11.25">
      <c r="A109" s="35"/>
      <c r="B109" s="36"/>
      <c r="C109" s="37"/>
      <c r="D109" s="187" t="s">
        <v>137</v>
      </c>
      <c r="E109" s="37"/>
      <c r="F109" s="188" t="s">
        <v>1208</v>
      </c>
      <c r="G109" s="37"/>
      <c r="H109" s="37"/>
      <c r="I109" s="189"/>
      <c r="J109" s="37"/>
      <c r="K109" s="37"/>
      <c r="L109" s="40"/>
      <c r="M109" s="190"/>
      <c r="N109" s="191"/>
      <c r="O109" s="65"/>
      <c r="P109" s="65"/>
      <c r="Q109" s="65"/>
      <c r="R109" s="65"/>
      <c r="S109" s="65"/>
      <c r="T109" s="66"/>
      <c r="U109" s="35"/>
      <c r="V109" s="35"/>
      <c r="W109" s="35"/>
      <c r="X109" s="35"/>
      <c r="Y109" s="35"/>
      <c r="Z109" s="35"/>
      <c r="AA109" s="35"/>
      <c r="AB109" s="35"/>
      <c r="AC109" s="35"/>
      <c r="AD109" s="35"/>
      <c r="AE109" s="35"/>
      <c r="AT109" s="18" t="s">
        <v>137</v>
      </c>
      <c r="AU109" s="18" t="s">
        <v>81</v>
      </c>
    </row>
    <row r="110" spans="1:65" s="13" customFormat="1" ht="11.25">
      <c r="B110" s="193"/>
      <c r="C110" s="194"/>
      <c r="D110" s="187" t="s">
        <v>143</v>
      </c>
      <c r="E110" s="195" t="s">
        <v>19</v>
      </c>
      <c r="F110" s="196" t="s">
        <v>1210</v>
      </c>
      <c r="G110" s="194"/>
      <c r="H110" s="197">
        <v>17.363</v>
      </c>
      <c r="I110" s="198"/>
      <c r="J110" s="194"/>
      <c r="K110" s="194"/>
      <c r="L110" s="199"/>
      <c r="M110" s="200"/>
      <c r="N110" s="201"/>
      <c r="O110" s="201"/>
      <c r="P110" s="201"/>
      <c r="Q110" s="201"/>
      <c r="R110" s="201"/>
      <c r="S110" s="201"/>
      <c r="T110" s="202"/>
      <c r="AT110" s="203" t="s">
        <v>143</v>
      </c>
      <c r="AU110" s="203" t="s">
        <v>81</v>
      </c>
      <c r="AV110" s="13" t="s">
        <v>81</v>
      </c>
      <c r="AW110" s="13" t="s">
        <v>33</v>
      </c>
      <c r="AX110" s="13" t="s">
        <v>79</v>
      </c>
      <c r="AY110" s="203" t="s">
        <v>127</v>
      </c>
    </row>
    <row r="111" spans="1:65" s="2" customFormat="1" ht="16.5" customHeight="1">
      <c r="A111" s="35"/>
      <c r="B111" s="36"/>
      <c r="C111" s="225" t="s">
        <v>212</v>
      </c>
      <c r="D111" s="225" t="s">
        <v>228</v>
      </c>
      <c r="E111" s="226" t="s">
        <v>1211</v>
      </c>
      <c r="F111" s="227" t="s">
        <v>1212</v>
      </c>
      <c r="G111" s="228" t="s">
        <v>147</v>
      </c>
      <c r="H111" s="229">
        <v>11.574999999999999</v>
      </c>
      <c r="I111" s="230"/>
      <c r="J111" s="231">
        <f>ROUND(I111*H111,2)</f>
        <v>0</v>
      </c>
      <c r="K111" s="227" t="s">
        <v>134</v>
      </c>
      <c r="L111" s="232"/>
      <c r="M111" s="233" t="s">
        <v>19</v>
      </c>
      <c r="N111" s="234" t="s">
        <v>42</v>
      </c>
      <c r="O111" s="65"/>
      <c r="P111" s="183">
        <f>O111*H111</f>
        <v>0</v>
      </c>
      <c r="Q111" s="183">
        <v>1</v>
      </c>
      <c r="R111" s="183">
        <f>Q111*H111</f>
        <v>11.574999999999999</v>
      </c>
      <c r="S111" s="183">
        <v>0</v>
      </c>
      <c r="T111" s="184">
        <f>S111*H111</f>
        <v>0</v>
      </c>
      <c r="U111" s="35"/>
      <c r="V111" s="35"/>
      <c r="W111" s="35"/>
      <c r="X111" s="35"/>
      <c r="Y111" s="35"/>
      <c r="Z111" s="35"/>
      <c r="AA111" s="35"/>
      <c r="AB111" s="35"/>
      <c r="AC111" s="35"/>
      <c r="AD111" s="35"/>
      <c r="AE111" s="35"/>
      <c r="AR111" s="185" t="s">
        <v>196</v>
      </c>
      <c r="AT111" s="185" t="s">
        <v>228</v>
      </c>
      <c r="AU111" s="185" t="s">
        <v>81</v>
      </c>
      <c r="AY111" s="18" t="s">
        <v>127</v>
      </c>
      <c r="BE111" s="186">
        <f>IF(N111="základní",J111,0)</f>
        <v>0</v>
      </c>
      <c r="BF111" s="186">
        <f>IF(N111="snížená",J111,0)</f>
        <v>0</v>
      </c>
      <c r="BG111" s="186">
        <f>IF(N111="zákl. přenesená",J111,0)</f>
        <v>0</v>
      </c>
      <c r="BH111" s="186">
        <f>IF(N111="sníž. přenesená",J111,0)</f>
        <v>0</v>
      </c>
      <c r="BI111" s="186">
        <f>IF(N111="nulová",J111,0)</f>
        <v>0</v>
      </c>
      <c r="BJ111" s="18" t="s">
        <v>79</v>
      </c>
      <c r="BK111" s="186">
        <f>ROUND(I111*H111,2)</f>
        <v>0</v>
      </c>
      <c r="BL111" s="18" t="s">
        <v>135</v>
      </c>
      <c r="BM111" s="185" t="s">
        <v>1213</v>
      </c>
    </row>
    <row r="112" spans="1:65" s="2" customFormat="1" ht="11.25">
      <c r="A112" s="35"/>
      <c r="B112" s="36"/>
      <c r="C112" s="37"/>
      <c r="D112" s="187" t="s">
        <v>137</v>
      </c>
      <c r="E112" s="37"/>
      <c r="F112" s="188" t="s">
        <v>1212</v>
      </c>
      <c r="G112" s="37"/>
      <c r="H112" s="37"/>
      <c r="I112" s="189"/>
      <c r="J112" s="37"/>
      <c r="K112" s="37"/>
      <c r="L112" s="40"/>
      <c r="M112" s="190"/>
      <c r="N112" s="191"/>
      <c r="O112" s="65"/>
      <c r="P112" s="65"/>
      <c r="Q112" s="65"/>
      <c r="R112" s="65"/>
      <c r="S112" s="65"/>
      <c r="T112" s="66"/>
      <c r="U112" s="35"/>
      <c r="V112" s="35"/>
      <c r="W112" s="35"/>
      <c r="X112" s="35"/>
      <c r="Y112" s="35"/>
      <c r="Z112" s="35"/>
      <c r="AA112" s="35"/>
      <c r="AB112" s="35"/>
      <c r="AC112" s="35"/>
      <c r="AD112" s="35"/>
      <c r="AE112" s="35"/>
      <c r="AT112" s="18" t="s">
        <v>137</v>
      </c>
      <c r="AU112" s="18" t="s">
        <v>81</v>
      </c>
    </row>
    <row r="113" spans="1:65" s="13" customFormat="1" ht="11.25">
      <c r="B113" s="193"/>
      <c r="C113" s="194"/>
      <c r="D113" s="187" t="s">
        <v>143</v>
      </c>
      <c r="E113" s="195" t="s">
        <v>19</v>
      </c>
      <c r="F113" s="196" t="s">
        <v>1214</v>
      </c>
      <c r="G113" s="194"/>
      <c r="H113" s="197">
        <v>11.574999999999999</v>
      </c>
      <c r="I113" s="198"/>
      <c r="J113" s="194"/>
      <c r="K113" s="194"/>
      <c r="L113" s="199"/>
      <c r="M113" s="200"/>
      <c r="N113" s="201"/>
      <c r="O113" s="201"/>
      <c r="P113" s="201"/>
      <c r="Q113" s="201"/>
      <c r="R113" s="201"/>
      <c r="S113" s="201"/>
      <c r="T113" s="202"/>
      <c r="AT113" s="203" t="s">
        <v>143</v>
      </c>
      <c r="AU113" s="203" t="s">
        <v>81</v>
      </c>
      <c r="AV113" s="13" t="s">
        <v>81</v>
      </c>
      <c r="AW113" s="13" t="s">
        <v>33</v>
      </c>
      <c r="AX113" s="13" t="s">
        <v>79</v>
      </c>
      <c r="AY113" s="203" t="s">
        <v>127</v>
      </c>
    </row>
    <row r="114" spans="1:65" s="2" customFormat="1" ht="16.5" customHeight="1">
      <c r="A114" s="35"/>
      <c r="B114" s="36"/>
      <c r="C114" s="225" t="s">
        <v>219</v>
      </c>
      <c r="D114" s="225" t="s">
        <v>228</v>
      </c>
      <c r="E114" s="226" t="s">
        <v>1215</v>
      </c>
      <c r="F114" s="227" t="s">
        <v>1216</v>
      </c>
      <c r="G114" s="228" t="s">
        <v>147</v>
      </c>
      <c r="H114" s="229">
        <v>7.7169999999999996</v>
      </c>
      <c r="I114" s="230"/>
      <c r="J114" s="231">
        <f>ROUND(I114*H114,2)</f>
        <v>0</v>
      </c>
      <c r="K114" s="227" t="s">
        <v>134</v>
      </c>
      <c r="L114" s="232"/>
      <c r="M114" s="233" t="s">
        <v>19</v>
      </c>
      <c r="N114" s="234" t="s">
        <v>42</v>
      </c>
      <c r="O114" s="65"/>
      <c r="P114" s="183">
        <f>O114*H114</f>
        <v>0</v>
      </c>
      <c r="Q114" s="183">
        <v>1</v>
      </c>
      <c r="R114" s="183">
        <f>Q114*H114</f>
        <v>7.7169999999999996</v>
      </c>
      <c r="S114" s="183">
        <v>0</v>
      </c>
      <c r="T114" s="184">
        <f>S114*H114</f>
        <v>0</v>
      </c>
      <c r="U114" s="35"/>
      <c r="V114" s="35"/>
      <c r="W114" s="35"/>
      <c r="X114" s="35"/>
      <c r="Y114" s="35"/>
      <c r="Z114" s="35"/>
      <c r="AA114" s="35"/>
      <c r="AB114" s="35"/>
      <c r="AC114" s="35"/>
      <c r="AD114" s="35"/>
      <c r="AE114" s="35"/>
      <c r="AR114" s="185" t="s">
        <v>196</v>
      </c>
      <c r="AT114" s="185" t="s">
        <v>228</v>
      </c>
      <c r="AU114" s="185" t="s">
        <v>81</v>
      </c>
      <c r="AY114" s="18" t="s">
        <v>127</v>
      </c>
      <c r="BE114" s="186">
        <f>IF(N114="základní",J114,0)</f>
        <v>0</v>
      </c>
      <c r="BF114" s="186">
        <f>IF(N114="snížená",J114,0)</f>
        <v>0</v>
      </c>
      <c r="BG114" s="186">
        <f>IF(N114="zákl. přenesená",J114,0)</f>
        <v>0</v>
      </c>
      <c r="BH114" s="186">
        <f>IF(N114="sníž. přenesená",J114,0)</f>
        <v>0</v>
      </c>
      <c r="BI114" s="186">
        <f>IF(N114="nulová",J114,0)</f>
        <v>0</v>
      </c>
      <c r="BJ114" s="18" t="s">
        <v>79</v>
      </c>
      <c r="BK114" s="186">
        <f>ROUND(I114*H114,2)</f>
        <v>0</v>
      </c>
      <c r="BL114" s="18" t="s">
        <v>135</v>
      </c>
      <c r="BM114" s="185" t="s">
        <v>1217</v>
      </c>
    </row>
    <row r="115" spans="1:65" s="2" customFormat="1" ht="11.25">
      <c r="A115" s="35"/>
      <c r="B115" s="36"/>
      <c r="C115" s="37"/>
      <c r="D115" s="187" t="s">
        <v>137</v>
      </c>
      <c r="E115" s="37"/>
      <c r="F115" s="188" t="s">
        <v>1216</v>
      </c>
      <c r="G115" s="37"/>
      <c r="H115" s="37"/>
      <c r="I115" s="189"/>
      <c r="J115" s="37"/>
      <c r="K115" s="37"/>
      <c r="L115" s="40"/>
      <c r="M115" s="190"/>
      <c r="N115" s="191"/>
      <c r="O115" s="65"/>
      <c r="P115" s="65"/>
      <c r="Q115" s="65"/>
      <c r="R115" s="65"/>
      <c r="S115" s="65"/>
      <c r="T115" s="66"/>
      <c r="U115" s="35"/>
      <c r="V115" s="35"/>
      <c r="W115" s="35"/>
      <c r="X115" s="35"/>
      <c r="Y115" s="35"/>
      <c r="Z115" s="35"/>
      <c r="AA115" s="35"/>
      <c r="AB115" s="35"/>
      <c r="AC115" s="35"/>
      <c r="AD115" s="35"/>
      <c r="AE115" s="35"/>
      <c r="AT115" s="18" t="s">
        <v>137</v>
      </c>
      <c r="AU115" s="18" t="s">
        <v>81</v>
      </c>
    </row>
    <row r="116" spans="1:65" s="13" customFormat="1" ht="11.25">
      <c r="B116" s="193"/>
      <c r="C116" s="194"/>
      <c r="D116" s="187" t="s">
        <v>143</v>
      </c>
      <c r="E116" s="195" t="s">
        <v>19</v>
      </c>
      <c r="F116" s="196" t="s">
        <v>1218</v>
      </c>
      <c r="G116" s="194"/>
      <c r="H116" s="197">
        <v>7.7169999999999996</v>
      </c>
      <c r="I116" s="198"/>
      <c r="J116" s="194"/>
      <c r="K116" s="194"/>
      <c r="L116" s="199"/>
      <c r="M116" s="200"/>
      <c r="N116" s="201"/>
      <c r="O116" s="201"/>
      <c r="P116" s="201"/>
      <c r="Q116" s="201"/>
      <c r="R116" s="201"/>
      <c r="S116" s="201"/>
      <c r="T116" s="202"/>
      <c r="AT116" s="203" t="s">
        <v>143</v>
      </c>
      <c r="AU116" s="203" t="s">
        <v>81</v>
      </c>
      <c r="AV116" s="13" t="s">
        <v>81</v>
      </c>
      <c r="AW116" s="13" t="s">
        <v>33</v>
      </c>
      <c r="AX116" s="13" t="s">
        <v>79</v>
      </c>
      <c r="AY116" s="203" t="s">
        <v>127</v>
      </c>
    </row>
    <row r="117" spans="1:65" s="2" customFormat="1" ht="16.5" customHeight="1">
      <c r="A117" s="35"/>
      <c r="B117" s="36"/>
      <c r="C117" s="174" t="s">
        <v>227</v>
      </c>
      <c r="D117" s="174" t="s">
        <v>130</v>
      </c>
      <c r="E117" s="175" t="s">
        <v>1219</v>
      </c>
      <c r="F117" s="176" t="s">
        <v>1220</v>
      </c>
      <c r="G117" s="177" t="s">
        <v>182</v>
      </c>
      <c r="H117" s="178">
        <v>8</v>
      </c>
      <c r="I117" s="179"/>
      <c r="J117" s="180">
        <f>ROUND(I117*H117,2)</f>
        <v>0</v>
      </c>
      <c r="K117" s="176" t="s">
        <v>134</v>
      </c>
      <c r="L117" s="40"/>
      <c r="M117" s="181" t="s">
        <v>19</v>
      </c>
      <c r="N117" s="182" t="s">
        <v>42</v>
      </c>
      <c r="O117" s="65"/>
      <c r="P117" s="183">
        <f>O117*H117</f>
        <v>0</v>
      </c>
      <c r="Q117" s="183">
        <v>0</v>
      </c>
      <c r="R117" s="183">
        <f>Q117*H117</f>
        <v>0</v>
      </c>
      <c r="S117" s="183">
        <v>0</v>
      </c>
      <c r="T117" s="184">
        <f>S117*H117</f>
        <v>0</v>
      </c>
      <c r="U117" s="35"/>
      <c r="V117" s="35"/>
      <c r="W117" s="35"/>
      <c r="X117" s="35"/>
      <c r="Y117" s="35"/>
      <c r="Z117" s="35"/>
      <c r="AA117" s="35"/>
      <c r="AB117" s="35"/>
      <c r="AC117" s="35"/>
      <c r="AD117" s="35"/>
      <c r="AE117" s="35"/>
      <c r="AR117" s="185" t="s">
        <v>135</v>
      </c>
      <c r="AT117" s="185" t="s">
        <v>130</v>
      </c>
      <c r="AU117" s="185" t="s">
        <v>81</v>
      </c>
      <c r="AY117" s="18" t="s">
        <v>127</v>
      </c>
      <c r="BE117" s="186">
        <f>IF(N117="základní",J117,0)</f>
        <v>0</v>
      </c>
      <c r="BF117" s="186">
        <f>IF(N117="snížená",J117,0)</f>
        <v>0</v>
      </c>
      <c r="BG117" s="186">
        <f>IF(N117="zákl. přenesená",J117,0)</f>
        <v>0</v>
      </c>
      <c r="BH117" s="186">
        <f>IF(N117="sníž. přenesená",J117,0)</f>
        <v>0</v>
      </c>
      <c r="BI117" s="186">
        <f>IF(N117="nulová",J117,0)</f>
        <v>0</v>
      </c>
      <c r="BJ117" s="18" t="s">
        <v>79</v>
      </c>
      <c r="BK117" s="186">
        <f>ROUND(I117*H117,2)</f>
        <v>0</v>
      </c>
      <c r="BL117" s="18" t="s">
        <v>135</v>
      </c>
      <c r="BM117" s="185" t="s">
        <v>1221</v>
      </c>
    </row>
    <row r="118" spans="1:65" s="2" customFormat="1" ht="29.25">
      <c r="A118" s="35"/>
      <c r="B118" s="36"/>
      <c r="C118" s="37"/>
      <c r="D118" s="187" t="s">
        <v>137</v>
      </c>
      <c r="E118" s="37"/>
      <c r="F118" s="188" t="s">
        <v>1222</v>
      </c>
      <c r="G118" s="37"/>
      <c r="H118" s="37"/>
      <c r="I118" s="189"/>
      <c r="J118" s="37"/>
      <c r="K118" s="37"/>
      <c r="L118" s="40"/>
      <c r="M118" s="190"/>
      <c r="N118" s="191"/>
      <c r="O118" s="65"/>
      <c r="P118" s="65"/>
      <c r="Q118" s="65"/>
      <c r="R118" s="65"/>
      <c r="S118" s="65"/>
      <c r="T118" s="66"/>
      <c r="U118" s="35"/>
      <c r="V118" s="35"/>
      <c r="W118" s="35"/>
      <c r="X118" s="35"/>
      <c r="Y118" s="35"/>
      <c r="Z118" s="35"/>
      <c r="AA118" s="35"/>
      <c r="AB118" s="35"/>
      <c r="AC118" s="35"/>
      <c r="AD118" s="35"/>
      <c r="AE118" s="35"/>
      <c r="AT118" s="18" t="s">
        <v>137</v>
      </c>
      <c r="AU118" s="18" t="s">
        <v>81</v>
      </c>
    </row>
    <row r="119" spans="1:65" s="2" customFormat="1" ht="29.25">
      <c r="A119" s="35"/>
      <c r="B119" s="36"/>
      <c r="C119" s="37"/>
      <c r="D119" s="187" t="s">
        <v>139</v>
      </c>
      <c r="E119" s="37"/>
      <c r="F119" s="192" t="s">
        <v>1223</v>
      </c>
      <c r="G119" s="37"/>
      <c r="H119" s="37"/>
      <c r="I119" s="189"/>
      <c r="J119" s="37"/>
      <c r="K119" s="37"/>
      <c r="L119" s="40"/>
      <c r="M119" s="190"/>
      <c r="N119" s="191"/>
      <c r="O119" s="65"/>
      <c r="P119" s="65"/>
      <c r="Q119" s="65"/>
      <c r="R119" s="65"/>
      <c r="S119" s="65"/>
      <c r="T119" s="66"/>
      <c r="U119" s="35"/>
      <c r="V119" s="35"/>
      <c r="W119" s="35"/>
      <c r="X119" s="35"/>
      <c r="Y119" s="35"/>
      <c r="Z119" s="35"/>
      <c r="AA119" s="35"/>
      <c r="AB119" s="35"/>
      <c r="AC119" s="35"/>
      <c r="AD119" s="35"/>
      <c r="AE119" s="35"/>
      <c r="AT119" s="18" t="s">
        <v>139</v>
      </c>
      <c r="AU119" s="18" t="s">
        <v>81</v>
      </c>
    </row>
    <row r="120" spans="1:65" s="2" customFormat="1" ht="16.5" customHeight="1">
      <c r="A120" s="35"/>
      <c r="B120" s="36"/>
      <c r="C120" s="225" t="s">
        <v>233</v>
      </c>
      <c r="D120" s="225" t="s">
        <v>228</v>
      </c>
      <c r="E120" s="226" t="s">
        <v>1101</v>
      </c>
      <c r="F120" s="227" t="s">
        <v>1102</v>
      </c>
      <c r="G120" s="228" t="s">
        <v>147</v>
      </c>
      <c r="H120" s="229">
        <v>45.45</v>
      </c>
      <c r="I120" s="230"/>
      <c r="J120" s="231">
        <f>ROUND(I120*H120,2)</f>
        <v>0</v>
      </c>
      <c r="K120" s="227" t="s">
        <v>134</v>
      </c>
      <c r="L120" s="232"/>
      <c r="M120" s="233" t="s">
        <v>19</v>
      </c>
      <c r="N120" s="234" t="s">
        <v>42</v>
      </c>
      <c r="O120" s="65"/>
      <c r="P120" s="183">
        <f>O120*H120</f>
        <v>0</v>
      </c>
      <c r="Q120" s="183">
        <v>1</v>
      </c>
      <c r="R120" s="183">
        <f>Q120*H120</f>
        <v>45.45</v>
      </c>
      <c r="S120" s="183">
        <v>0</v>
      </c>
      <c r="T120" s="184">
        <f>S120*H120</f>
        <v>0</v>
      </c>
      <c r="U120" s="35"/>
      <c r="V120" s="35"/>
      <c r="W120" s="35"/>
      <c r="X120" s="35"/>
      <c r="Y120" s="35"/>
      <c r="Z120" s="35"/>
      <c r="AA120" s="35"/>
      <c r="AB120" s="35"/>
      <c r="AC120" s="35"/>
      <c r="AD120" s="35"/>
      <c r="AE120" s="35"/>
      <c r="AR120" s="185" t="s">
        <v>196</v>
      </c>
      <c r="AT120" s="185" t="s">
        <v>228</v>
      </c>
      <c r="AU120" s="185" t="s">
        <v>81</v>
      </c>
      <c r="AY120" s="18" t="s">
        <v>127</v>
      </c>
      <c r="BE120" s="186">
        <f>IF(N120="základní",J120,0)</f>
        <v>0</v>
      </c>
      <c r="BF120" s="186">
        <f>IF(N120="snížená",J120,0)</f>
        <v>0</v>
      </c>
      <c r="BG120" s="186">
        <f>IF(N120="zákl. přenesená",J120,0)</f>
        <v>0</v>
      </c>
      <c r="BH120" s="186">
        <f>IF(N120="sníž. přenesená",J120,0)</f>
        <v>0</v>
      </c>
      <c r="BI120" s="186">
        <f>IF(N120="nulová",J120,0)</f>
        <v>0</v>
      </c>
      <c r="BJ120" s="18" t="s">
        <v>79</v>
      </c>
      <c r="BK120" s="186">
        <f>ROUND(I120*H120,2)</f>
        <v>0</v>
      </c>
      <c r="BL120" s="18" t="s">
        <v>135</v>
      </c>
      <c r="BM120" s="185" t="s">
        <v>1224</v>
      </c>
    </row>
    <row r="121" spans="1:65" s="2" customFormat="1" ht="11.25">
      <c r="A121" s="35"/>
      <c r="B121" s="36"/>
      <c r="C121" s="37"/>
      <c r="D121" s="187" t="s">
        <v>137</v>
      </c>
      <c r="E121" s="37"/>
      <c r="F121" s="188" t="s">
        <v>1102</v>
      </c>
      <c r="G121" s="37"/>
      <c r="H121" s="37"/>
      <c r="I121" s="189"/>
      <c r="J121" s="37"/>
      <c r="K121" s="37"/>
      <c r="L121" s="40"/>
      <c r="M121" s="190"/>
      <c r="N121" s="191"/>
      <c r="O121" s="65"/>
      <c r="P121" s="65"/>
      <c r="Q121" s="65"/>
      <c r="R121" s="65"/>
      <c r="S121" s="65"/>
      <c r="T121" s="66"/>
      <c r="U121" s="35"/>
      <c r="V121" s="35"/>
      <c r="W121" s="35"/>
      <c r="X121" s="35"/>
      <c r="Y121" s="35"/>
      <c r="Z121" s="35"/>
      <c r="AA121" s="35"/>
      <c r="AB121" s="35"/>
      <c r="AC121" s="35"/>
      <c r="AD121" s="35"/>
      <c r="AE121" s="35"/>
      <c r="AT121" s="18" t="s">
        <v>137</v>
      </c>
      <c r="AU121" s="18" t="s">
        <v>81</v>
      </c>
    </row>
    <row r="122" spans="1:65" s="13" customFormat="1" ht="11.25">
      <c r="B122" s="193"/>
      <c r="C122" s="194"/>
      <c r="D122" s="187" t="s">
        <v>143</v>
      </c>
      <c r="E122" s="195" t="s">
        <v>19</v>
      </c>
      <c r="F122" s="196" t="s">
        <v>1225</v>
      </c>
      <c r="G122" s="194"/>
      <c r="H122" s="197">
        <v>45.45</v>
      </c>
      <c r="I122" s="198"/>
      <c r="J122" s="194"/>
      <c r="K122" s="194"/>
      <c r="L122" s="199"/>
      <c r="M122" s="200"/>
      <c r="N122" s="201"/>
      <c r="O122" s="201"/>
      <c r="P122" s="201"/>
      <c r="Q122" s="201"/>
      <c r="R122" s="201"/>
      <c r="S122" s="201"/>
      <c r="T122" s="202"/>
      <c r="AT122" s="203" t="s">
        <v>143</v>
      </c>
      <c r="AU122" s="203" t="s">
        <v>81</v>
      </c>
      <c r="AV122" s="13" t="s">
        <v>81</v>
      </c>
      <c r="AW122" s="13" t="s">
        <v>33</v>
      </c>
      <c r="AX122" s="13" t="s">
        <v>79</v>
      </c>
      <c r="AY122" s="203" t="s">
        <v>127</v>
      </c>
    </row>
    <row r="123" spans="1:65" s="2" customFormat="1" ht="16.5" customHeight="1">
      <c r="A123" s="35"/>
      <c r="B123" s="36"/>
      <c r="C123" s="174" t="s">
        <v>241</v>
      </c>
      <c r="D123" s="174" t="s">
        <v>130</v>
      </c>
      <c r="E123" s="175" t="s">
        <v>1037</v>
      </c>
      <c r="F123" s="176" t="s">
        <v>1038</v>
      </c>
      <c r="G123" s="177" t="s">
        <v>133</v>
      </c>
      <c r="H123" s="178">
        <v>1</v>
      </c>
      <c r="I123" s="179"/>
      <c r="J123" s="180">
        <f>ROUND(I123*H123,2)</f>
        <v>0</v>
      </c>
      <c r="K123" s="176" t="s">
        <v>783</v>
      </c>
      <c r="L123" s="40"/>
      <c r="M123" s="181" t="s">
        <v>19</v>
      </c>
      <c r="N123" s="182" t="s">
        <v>42</v>
      </c>
      <c r="O123" s="65"/>
      <c r="P123" s="183">
        <f>O123*H123</f>
        <v>0</v>
      </c>
      <c r="Q123" s="183">
        <v>0</v>
      </c>
      <c r="R123" s="183">
        <f>Q123*H123</f>
        <v>0</v>
      </c>
      <c r="S123" s="183">
        <v>0</v>
      </c>
      <c r="T123" s="184">
        <f>S123*H123</f>
        <v>0</v>
      </c>
      <c r="U123" s="35"/>
      <c r="V123" s="35"/>
      <c r="W123" s="35"/>
      <c r="X123" s="35"/>
      <c r="Y123" s="35"/>
      <c r="Z123" s="35"/>
      <c r="AA123" s="35"/>
      <c r="AB123" s="35"/>
      <c r="AC123" s="35"/>
      <c r="AD123" s="35"/>
      <c r="AE123" s="35"/>
      <c r="AR123" s="185" t="s">
        <v>135</v>
      </c>
      <c r="AT123" s="185" t="s">
        <v>130</v>
      </c>
      <c r="AU123" s="185" t="s">
        <v>81</v>
      </c>
      <c r="AY123" s="18" t="s">
        <v>127</v>
      </c>
      <c r="BE123" s="186">
        <f>IF(N123="základní",J123,0)</f>
        <v>0</v>
      </c>
      <c r="BF123" s="186">
        <f>IF(N123="snížená",J123,0)</f>
        <v>0</v>
      </c>
      <c r="BG123" s="186">
        <f>IF(N123="zákl. přenesená",J123,0)</f>
        <v>0</v>
      </c>
      <c r="BH123" s="186">
        <f>IF(N123="sníž. přenesená",J123,0)</f>
        <v>0</v>
      </c>
      <c r="BI123" s="186">
        <f>IF(N123="nulová",J123,0)</f>
        <v>0</v>
      </c>
      <c r="BJ123" s="18" t="s">
        <v>79</v>
      </c>
      <c r="BK123" s="186">
        <f>ROUND(I123*H123,2)</f>
        <v>0</v>
      </c>
      <c r="BL123" s="18" t="s">
        <v>135</v>
      </c>
      <c r="BM123" s="185" t="s">
        <v>1226</v>
      </c>
    </row>
    <row r="124" spans="1:65" s="2" customFormat="1" ht="29.25">
      <c r="A124" s="35"/>
      <c r="B124" s="36"/>
      <c r="C124" s="37"/>
      <c r="D124" s="187" t="s">
        <v>137</v>
      </c>
      <c r="E124" s="37"/>
      <c r="F124" s="188" t="s">
        <v>1227</v>
      </c>
      <c r="G124" s="37"/>
      <c r="H124" s="37"/>
      <c r="I124" s="189"/>
      <c r="J124" s="37"/>
      <c r="K124" s="37"/>
      <c r="L124" s="40"/>
      <c r="M124" s="190"/>
      <c r="N124" s="191"/>
      <c r="O124" s="65"/>
      <c r="P124" s="65"/>
      <c r="Q124" s="65"/>
      <c r="R124" s="65"/>
      <c r="S124" s="65"/>
      <c r="T124" s="66"/>
      <c r="U124" s="35"/>
      <c r="V124" s="35"/>
      <c r="W124" s="35"/>
      <c r="X124" s="35"/>
      <c r="Y124" s="35"/>
      <c r="Z124" s="35"/>
      <c r="AA124" s="35"/>
      <c r="AB124" s="35"/>
      <c r="AC124" s="35"/>
      <c r="AD124" s="35"/>
      <c r="AE124" s="35"/>
      <c r="AT124" s="18" t="s">
        <v>137</v>
      </c>
      <c r="AU124" s="18" t="s">
        <v>81</v>
      </c>
    </row>
    <row r="125" spans="1:65" s="2" customFormat="1" ht="39">
      <c r="A125" s="35"/>
      <c r="B125" s="36"/>
      <c r="C125" s="37"/>
      <c r="D125" s="187" t="s">
        <v>139</v>
      </c>
      <c r="E125" s="37"/>
      <c r="F125" s="192" t="s">
        <v>1032</v>
      </c>
      <c r="G125" s="37"/>
      <c r="H125" s="37"/>
      <c r="I125" s="189"/>
      <c r="J125" s="37"/>
      <c r="K125" s="37"/>
      <c r="L125" s="40"/>
      <c r="M125" s="190"/>
      <c r="N125" s="191"/>
      <c r="O125" s="65"/>
      <c r="P125" s="65"/>
      <c r="Q125" s="65"/>
      <c r="R125" s="65"/>
      <c r="S125" s="65"/>
      <c r="T125" s="66"/>
      <c r="U125" s="35"/>
      <c r="V125" s="35"/>
      <c r="W125" s="35"/>
      <c r="X125" s="35"/>
      <c r="Y125" s="35"/>
      <c r="Z125" s="35"/>
      <c r="AA125" s="35"/>
      <c r="AB125" s="35"/>
      <c r="AC125" s="35"/>
      <c r="AD125" s="35"/>
      <c r="AE125" s="35"/>
      <c r="AT125" s="18" t="s">
        <v>139</v>
      </c>
      <c r="AU125" s="18" t="s">
        <v>81</v>
      </c>
    </row>
    <row r="126" spans="1:65" s="2" customFormat="1" ht="16.5" customHeight="1">
      <c r="A126" s="35"/>
      <c r="B126" s="36"/>
      <c r="C126" s="225" t="s">
        <v>8</v>
      </c>
      <c r="D126" s="225" t="s">
        <v>228</v>
      </c>
      <c r="E126" s="226" t="s">
        <v>1228</v>
      </c>
      <c r="F126" s="227" t="s">
        <v>1229</v>
      </c>
      <c r="G126" s="228" t="s">
        <v>182</v>
      </c>
      <c r="H126" s="229">
        <v>5</v>
      </c>
      <c r="I126" s="230"/>
      <c r="J126" s="231">
        <f>ROUND(I126*H126,2)</f>
        <v>0</v>
      </c>
      <c r="K126" s="227" t="s">
        <v>134</v>
      </c>
      <c r="L126" s="232"/>
      <c r="M126" s="233" t="s">
        <v>19</v>
      </c>
      <c r="N126" s="234" t="s">
        <v>42</v>
      </c>
      <c r="O126" s="65"/>
      <c r="P126" s="183">
        <f>O126*H126</f>
        <v>0</v>
      </c>
      <c r="Q126" s="183">
        <v>2.5899999999999999E-3</v>
      </c>
      <c r="R126" s="183">
        <f>Q126*H126</f>
        <v>1.295E-2</v>
      </c>
      <c r="S126" s="183">
        <v>0</v>
      </c>
      <c r="T126" s="184">
        <f>S126*H126</f>
        <v>0</v>
      </c>
      <c r="U126" s="35"/>
      <c r="V126" s="35"/>
      <c r="W126" s="35"/>
      <c r="X126" s="35"/>
      <c r="Y126" s="35"/>
      <c r="Z126" s="35"/>
      <c r="AA126" s="35"/>
      <c r="AB126" s="35"/>
      <c r="AC126" s="35"/>
      <c r="AD126" s="35"/>
      <c r="AE126" s="35"/>
      <c r="AR126" s="185" t="s">
        <v>196</v>
      </c>
      <c r="AT126" s="185" t="s">
        <v>228</v>
      </c>
      <c r="AU126" s="185" t="s">
        <v>81</v>
      </c>
      <c r="AY126" s="18" t="s">
        <v>127</v>
      </c>
      <c r="BE126" s="186">
        <f>IF(N126="základní",J126,0)</f>
        <v>0</v>
      </c>
      <c r="BF126" s="186">
        <f>IF(N126="snížená",J126,0)</f>
        <v>0</v>
      </c>
      <c r="BG126" s="186">
        <f>IF(N126="zákl. přenesená",J126,0)</f>
        <v>0</v>
      </c>
      <c r="BH126" s="186">
        <f>IF(N126="sníž. přenesená",J126,0)</f>
        <v>0</v>
      </c>
      <c r="BI126" s="186">
        <f>IF(N126="nulová",J126,0)</f>
        <v>0</v>
      </c>
      <c r="BJ126" s="18" t="s">
        <v>79</v>
      </c>
      <c r="BK126" s="186">
        <f>ROUND(I126*H126,2)</f>
        <v>0</v>
      </c>
      <c r="BL126" s="18" t="s">
        <v>135</v>
      </c>
      <c r="BM126" s="185" t="s">
        <v>1230</v>
      </c>
    </row>
    <row r="127" spans="1:65" s="2" customFormat="1" ht="11.25">
      <c r="A127" s="35"/>
      <c r="B127" s="36"/>
      <c r="C127" s="37"/>
      <c r="D127" s="187" t="s">
        <v>137</v>
      </c>
      <c r="E127" s="37"/>
      <c r="F127" s="188" t="s">
        <v>1229</v>
      </c>
      <c r="G127" s="37"/>
      <c r="H127" s="37"/>
      <c r="I127" s="189"/>
      <c r="J127" s="37"/>
      <c r="K127" s="37"/>
      <c r="L127" s="40"/>
      <c r="M127" s="190"/>
      <c r="N127" s="191"/>
      <c r="O127" s="65"/>
      <c r="P127" s="65"/>
      <c r="Q127" s="65"/>
      <c r="R127" s="65"/>
      <c r="S127" s="65"/>
      <c r="T127" s="66"/>
      <c r="U127" s="35"/>
      <c r="V127" s="35"/>
      <c r="W127" s="35"/>
      <c r="X127" s="35"/>
      <c r="Y127" s="35"/>
      <c r="Z127" s="35"/>
      <c r="AA127" s="35"/>
      <c r="AB127" s="35"/>
      <c r="AC127" s="35"/>
      <c r="AD127" s="35"/>
      <c r="AE127" s="35"/>
      <c r="AT127" s="18" t="s">
        <v>137</v>
      </c>
      <c r="AU127" s="18" t="s">
        <v>81</v>
      </c>
    </row>
    <row r="128" spans="1:65" s="2" customFormat="1" ht="16.5" customHeight="1">
      <c r="A128" s="35"/>
      <c r="B128" s="36"/>
      <c r="C128" s="174" t="s">
        <v>254</v>
      </c>
      <c r="D128" s="174" t="s">
        <v>130</v>
      </c>
      <c r="E128" s="175" t="s">
        <v>1231</v>
      </c>
      <c r="F128" s="176" t="s">
        <v>1232</v>
      </c>
      <c r="G128" s="177" t="s">
        <v>182</v>
      </c>
      <c r="H128" s="178">
        <v>6.5</v>
      </c>
      <c r="I128" s="179"/>
      <c r="J128" s="180">
        <f>ROUND(I128*H128,2)</f>
        <v>0</v>
      </c>
      <c r="K128" s="176" t="s">
        <v>134</v>
      </c>
      <c r="L128" s="40"/>
      <c r="M128" s="181" t="s">
        <v>19</v>
      </c>
      <c r="N128" s="182" t="s">
        <v>42</v>
      </c>
      <c r="O128" s="65"/>
      <c r="P128" s="183">
        <f>O128*H128</f>
        <v>0</v>
      </c>
      <c r="Q128" s="183">
        <v>0</v>
      </c>
      <c r="R128" s="183">
        <f>Q128*H128</f>
        <v>0</v>
      </c>
      <c r="S128" s="183">
        <v>0</v>
      </c>
      <c r="T128" s="184">
        <f>S128*H128</f>
        <v>0</v>
      </c>
      <c r="U128" s="35"/>
      <c r="V128" s="35"/>
      <c r="W128" s="35"/>
      <c r="X128" s="35"/>
      <c r="Y128" s="35"/>
      <c r="Z128" s="35"/>
      <c r="AA128" s="35"/>
      <c r="AB128" s="35"/>
      <c r="AC128" s="35"/>
      <c r="AD128" s="35"/>
      <c r="AE128" s="35"/>
      <c r="AR128" s="185" t="s">
        <v>135</v>
      </c>
      <c r="AT128" s="185" t="s">
        <v>130</v>
      </c>
      <c r="AU128" s="185" t="s">
        <v>81</v>
      </c>
      <c r="AY128" s="18" t="s">
        <v>127</v>
      </c>
      <c r="BE128" s="186">
        <f>IF(N128="základní",J128,0)</f>
        <v>0</v>
      </c>
      <c r="BF128" s="186">
        <f>IF(N128="snížená",J128,0)</f>
        <v>0</v>
      </c>
      <c r="BG128" s="186">
        <f>IF(N128="zákl. přenesená",J128,0)</f>
        <v>0</v>
      </c>
      <c r="BH128" s="186">
        <f>IF(N128="sníž. přenesená",J128,0)</f>
        <v>0</v>
      </c>
      <c r="BI128" s="186">
        <f>IF(N128="nulová",J128,0)</f>
        <v>0</v>
      </c>
      <c r="BJ128" s="18" t="s">
        <v>79</v>
      </c>
      <c r="BK128" s="186">
        <f>ROUND(I128*H128,2)</f>
        <v>0</v>
      </c>
      <c r="BL128" s="18" t="s">
        <v>135</v>
      </c>
      <c r="BM128" s="185" t="s">
        <v>1233</v>
      </c>
    </row>
    <row r="129" spans="1:65" s="2" customFormat="1" ht="29.25">
      <c r="A129" s="35"/>
      <c r="B129" s="36"/>
      <c r="C129" s="37"/>
      <c r="D129" s="187" t="s">
        <v>137</v>
      </c>
      <c r="E129" s="37"/>
      <c r="F129" s="188" t="s">
        <v>1234</v>
      </c>
      <c r="G129" s="37"/>
      <c r="H129" s="37"/>
      <c r="I129" s="189"/>
      <c r="J129" s="37"/>
      <c r="K129" s="37"/>
      <c r="L129" s="40"/>
      <c r="M129" s="190"/>
      <c r="N129" s="191"/>
      <c r="O129" s="65"/>
      <c r="P129" s="65"/>
      <c r="Q129" s="65"/>
      <c r="R129" s="65"/>
      <c r="S129" s="65"/>
      <c r="T129" s="66"/>
      <c r="U129" s="35"/>
      <c r="V129" s="35"/>
      <c r="W129" s="35"/>
      <c r="X129" s="35"/>
      <c r="Y129" s="35"/>
      <c r="Z129" s="35"/>
      <c r="AA129" s="35"/>
      <c r="AB129" s="35"/>
      <c r="AC129" s="35"/>
      <c r="AD129" s="35"/>
      <c r="AE129" s="35"/>
      <c r="AT129" s="18" t="s">
        <v>137</v>
      </c>
      <c r="AU129" s="18" t="s">
        <v>81</v>
      </c>
    </row>
    <row r="130" spans="1:65" s="2" customFormat="1" ht="39">
      <c r="A130" s="35"/>
      <c r="B130" s="36"/>
      <c r="C130" s="37"/>
      <c r="D130" s="187" t="s">
        <v>139</v>
      </c>
      <c r="E130" s="37"/>
      <c r="F130" s="192" t="s">
        <v>1032</v>
      </c>
      <c r="G130" s="37"/>
      <c r="H130" s="37"/>
      <c r="I130" s="189"/>
      <c r="J130" s="37"/>
      <c r="K130" s="37"/>
      <c r="L130" s="40"/>
      <c r="M130" s="190"/>
      <c r="N130" s="191"/>
      <c r="O130" s="65"/>
      <c r="P130" s="65"/>
      <c r="Q130" s="65"/>
      <c r="R130" s="65"/>
      <c r="S130" s="65"/>
      <c r="T130" s="66"/>
      <c r="U130" s="35"/>
      <c r="V130" s="35"/>
      <c r="W130" s="35"/>
      <c r="X130" s="35"/>
      <c r="Y130" s="35"/>
      <c r="Z130" s="35"/>
      <c r="AA130" s="35"/>
      <c r="AB130" s="35"/>
      <c r="AC130" s="35"/>
      <c r="AD130" s="35"/>
      <c r="AE130" s="35"/>
      <c r="AT130" s="18" t="s">
        <v>139</v>
      </c>
      <c r="AU130" s="18" t="s">
        <v>81</v>
      </c>
    </row>
    <row r="131" spans="1:65" s="2" customFormat="1" ht="16.5" customHeight="1">
      <c r="A131" s="35"/>
      <c r="B131" s="36"/>
      <c r="C131" s="225" t="s">
        <v>261</v>
      </c>
      <c r="D131" s="225" t="s">
        <v>228</v>
      </c>
      <c r="E131" s="226" t="s">
        <v>1235</v>
      </c>
      <c r="F131" s="227" t="s">
        <v>1236</v>
      </c>
      <c r="G131" s="228" t="s">
        <v>133</v>
      </c>
      <c r="H131" s="229">
        <v>6.5</v>
      </c>
      <c r="I131" s="230"/>
      <c r="J131" s="231">
        <f>ROUND(I131*H131,2)</f>
        <v>0</v>
      </c>
      <c r="K131" s="227" t="s">
        <v>134</v>
      </c>
      <c r="L131" s="232"/>
      <c r="M131" s="233" t="s">
        <v>19</v>
      </c>
      <c r="N131" s="234" t="s">
        <v>42</v>
      </c>
      <c r="O131" s="65"/>
      <c r="P131" s="183">
        <f>O131*H131</f>
        <v>0</v>
      </c>
      <c r="Q131" s="183">
        <v>0</v>
      </c>
      <c r="R131" s="183">
        <f>Q131*H131</f>
        <v>0</v>
      </c>
      <c r="S131" s="183">
        <v>0</v>
      </c>
      <c r="T131" s="184">
        <f>S131*H131</f>
        <v>0</v>
      </c>
      <c r="U131" s="35"/>
      <c r="V131" s="35"/>
      <c r="W131" s="35"/>
      <c r="X131" s="35"/>
      <c r="Y131" s="35"/>
      <c r="Z131" s="35"/>
      <c r="AA131" s="35"/>
      <c r="AB131" s="35"/>
      <c r="AC131" s="35"/>
      <c r="AD131" s="35"/>
      <c r="AE131" s="35"/>
      <c r="AR131" s="185" t="s">
        <v>489</v>
      </c>
      <c r="AT131" s="185" t="s">
        <v>228</v>
      </c>
      <c r="AU131" s="185" t="s">
        <v>81</v>
      </c>
      <c r="AY131" s="18" t="s">
        <v>127</v>
      </c>
      <c r="BE131" s="186">
        <f>IF(N131="základní",J131,0)</f>
        <v>0</v>
      </c>
      <c r="BF131" s="186">
        <f>IF(N131="snížená",J131,0)</f>
        <v>0</v>
      </c>
      <c r="BG131" s="186">
        <f>IF(N131="zákl. přenesená",J131,0)</f>
        <v>0</v>
      </c>
      <c r="BH131" s="186">
        <f>IF(N131="sníž. přenesená",J131,0)</f>
        <v>0</v>
      </c>
      <c r="BI131" s="186">
        <f>IF(N131="nulová",J131,0)</f>
        <v>0</v>
      </c>
      <c r="BJ131" s="18" t="s">
        <v>79</v>
      </c>
      <c r="BK131" s="186">
        <f>ROUND(I131*H131,2)</f>
        <v>0</v>
      </c>
      <c r="BL131" s="18" t="s">
        <v>489</v>
      </c>
      <c r="BM131" s="185" t="s">
        <v>1237</v>
      </c>
    </row>
    <row r="132" spans="1:65" s="2" customFormat="1" ht="11.25">
      <c r="A132" s="35"/>
      <c r="B132" s="36"/>
      <c r="C132" s="37"/>
      <c r="D132" s="187" t="s">
        <v>137</v>
      </c>
      <c r="E132" s="37"/>
      <c r="F132" s="188" t="s">
        <v>1236</v>
      </c>
      <c r="G132" s="37"/>
      <c r="H132" s="37"/>
      <c r="I132" s="189"/>
      <c r="J132" s="37"/>
      <c r="K132" s="37"/>
      <c r="L132" s="40"/>
      <c r="M132" s="190"/>
      <c r="N132" s="191"/>
      <c r="O132" s="65"/>
      <c r="P132" s="65"/>
      <c r="Q132" s="65"/>
      <c r="R132" s="65"/>
      <c r="S132" s="65"/>
      <c r="T132" s="66"/>
      <c r="U132" s="35"/>
      <c r="V132" s="35"/>
      <c r="W132" s="35"/>
      <c r="X132" s="35"/>
      <c r="Y132" s="35"/>
      <c r="Z132" s="35"/>
      <c r="AA132" s="35"/>
      <c r="AB132" s="35"/>
      <c r="AC132" s="35"/>
      <c r="AD132" s="35"/>
      <c r="AE132" s="35"/>
      <c r="AT132" s="18" t="s">
        <v>137</v>
      </c>
      <c r="AU132" s="18" t="s">
        <v>81</v>
      </c>
    </row>
    <row r="133" spans="1:65" s="2" customFormat="1" ht="16.5" customHeight="1">
      <c r="A133" s="35"/>
      <c r="B133" s="36"/>
      <c r="C133" s="174" t="s">
        <v>266</v>
      </c>
      <c r="D133" s="174" t="s">
        <v>130</v>
      </c>
      <c r="E133" s="175" t="s">
        <v>1087</v>
      </c>
      <c r="F133" s="176" t="s">
        <v>1088</v>
      </c>
      <c r="G133" s="177" t="s">
        <v>182</v>
      </c>
      <c r="H133" s="178">
        <v>5</v>
      </c>
      <c r="I133" s="179"/>
      <c r="J133" s="180">
        <f>ROUND(I133*H133,2)</f>
        <v>0</v>
      </c>
      <c r="K133" s="176" t="s">
        <v>134</v>
      </c>
      <c r="L133" s="40"/>
      <c r="M133" s="181" t="s">
        <v>19</v>
      </c>
      <c r="N133" s="182" t="s">
        <v>42</v>
      </c>
      <c r="O133" s="65"/>
      <c r="P133" s="183">
        <f>O133*H133</f>
        <v>0</v>
      </c>
      <c r="Q133" s="183">
        <v>0</v>
      </c>
      <c r="R133" s="183">
        <f>Q133*H133</f>
        <v>0</v>
      </c>
      <c r="S133" s="183">
        <v>0</v>
      </c>
      <c r="T133" s="184">
        <f>S133*H133</f>
        <v>0</v>
      </c>
      <c r="U133" s="35"/>
      <c r="V133" s="35"/>
      <c r="W133" s="35"/>
      <c r="X133" s="35"/>
      <c r="Y133" s="35"/>
      <c r="Z133" s="35"/>
      <c r="AA133" s="35"/>
      <c r="AB133" s="35"/>
      <c r="AC133" s="35"/>
      <c r="AD133" s="35"/>
      <c r="AE133" s="35"/>
      <c r="AR133" s="185" t="s">
        <v>135</v>
      </c>
      <c r="AT133" s="185" t="s">
        <v>130</v>
      </c>
      <c r="AU133" s="185" t="s">
        <v>81</v>
      </c>
      <c r="AY133" s="18" t="s">
        <v>127</v>
      </c>
      <c r="BE133" s="186">
        <f>IF(N133="základní",J133,0)</f>
        <v>0</v>
      </c>
      <c r="BF133" s="186">
        <f>IF(N133="snížená",J133,0)</f>
        <v>0</v>
      </c>
      <c r="BG133" s="186">
        <f>IF(N133="zákl. přenesená",J133,0)</f>
        <v>0</v>
      </c>
      <c r="BH133" s="186">
        <f>IF(N133="sníž. přenesená",J133,0)</f>
        <v>0</v>
      </c>
      <c r="BI133" s="186">
        <f>IF(N133="nulová",J133,0)</f>
        <v>0</v>
      </c>
      <c r="BJ133" s="18" t="s">
        <v>79</v>
      </c>
      <c r="BK133" s="186">
        <f>ROUND(I133*H133,2)</f>
        <v>0</v>
      </c>
      <c r="BL133" s="18" t="s">
        <v>135</v>
      </c>
      <c r="BM133" s="185" t="s">
        <v>1238</v>
      </c>
    </row>
    <row r="134" spans="1:65" s="2" customFormat="1" ht="29.25">
      <c r="A134" s="35"/>
      <c r="B134" s="36"/>
      <c r="C134" s="37"/>
      <c r="D134" s="187" t="s">
        <v>137</v>
      </c>
      <c r="E134" s="37"/>
      <c r="F134" s="188" t="s">
        <v>1090</v>
      </c>
      <c r="G134" s="37"/>
      <c r="H134" s="37"/>
      <c r="I134" s="189"/>
      <c r="J134" s="37"/>
      <c r="K134" s="37"/>
      <c r="L134" s="40"/>
      <c r="M134" s="190"/>
      <c r="N134" s="191"/>
      <c r="O134" s="65"/>
      <c r="P134" s="65"/>
      <c r="Q134" s="65"/>
      <c r="R134" s="65"/>
      <c r="S134" s="65"/>
      <c r="T134" s="66"/>
      <c r="U134" s="35"/>
      <c r="V134" s="35"/>
      <c r="W134" s="35"/>
      <c r="X134" s="35"/>
      <c r="Y134" s="35"/>
      <c r="Z134" s="35"/>
      <c r="AA134" s="35"/>
      <c r="AB134" s="35"/>
      <c r="AC134" s="35"/>
      <c r="AD134" s="35"/>
      <c r="AE134" s="35"/>
      <c r="AT134" s="18" t="s">
        <v>137</v>
      </c>
      <c r="AU134" s="18" t="s">
        <v>81</v>
      </c>
    </row>
    <row r="135" spans="1:65" s="2" customFormat="1" ht="39">
      <c r="A135" s="35"/>
      <c r="B135" s="36"/>
      <c r="C135" s="37"/>
      <c r="D135" s="187" t="s">
        <v>139</v>
      </c>
      <c r="E135" s="37"/>
      <c r="F135" s="192" t="s">
        <v>1052</v>
      </c>
      <c r="G135" s="37"/>
      <c r="H135" s="37"/>
      <c r="I135" s="189"/>
      <c r="J135" s="37"/>
      <c r="K135" s="37"/>
      <c r="L135" s="40"/>
      <c r="M135" s="190"/>
      <c r="N135" s="191"/>
      <c r="O135" s="65"/>
      <c r="P135" s="65"/>
      <c r="Q135" s="65"/>
      <c r="R135" s="65"/>
      <c r="S135" s="65"/>
      <c r="T135" s="66"/>
      <c r="U135" s="35"/>
      <c r="V135" s="35"/>
      <c r="W135" s="35"/>
      <c r="X135" s="35"/>
      <c r="Y135" s="35"/>
      <c r="Z135" s="35"/>
      <c r="AA135" s="35"/>
      <c r="AB135" s="35"/>
      <c r="AC135" s="35"/>
      <c r="AD135" s="35"/>
      <c r="AE135" s="35"/>
      <c r="AT135" s="18" t="s">
        <v>139</v>
      </c>
      <c r="AU135" s="18" t="s">
        <v>81</v>
      </c>
    </row>
    <row r="136" spans="1:65" s="2" customFormat="1" ht="16.5" customHeight="1">
      <c r="A136" s="35"/>
      <c r="B136" s="36"/>
      <c r="C136" s="174" t="s">
        <v>272</v>
      </c>
      <c r="D136" s="174" t="s">
        <v>130</v>
      </c>
      <c r="E136" s="175" t="s">
        <v>1239</v>
      </c>
      <c r="F136" s="176" t="s">
        <v>1240</v>
      </c>
      <c r="G136" s="177" t="s">
        <v>236</v>
      </c>
      <c r="H136" s="178">
        <v>151.5</v>
      </c>
      <c r="I136" s="179"/>
      <c r="J136" s="180">
        <f>ROUND(I136*H136,2)</f>
        <v>0</v>
      </c>
      <c r="K136" s="176" t="s">
        <v>134</v>
      </c>
      <c r="L136" s="40"/>
      <c r="M136" s="181" t="s">
        <v>19</v>
      </c>
      <c r="N136" s="182" t="s">
        <v>42</v>
      </c>
      <c r="O136" s="65"/>
      <c r="P136" s="183">
        <f>O136*H136</f>
        <v>0</v>
      </c>
      <c r="Q136" s="183">
        <v>0</v>
      </c>
      <c r="R136" s="183">
        <f>Q136*H136</f>
        <v>0</v>
      </c>
      <c r="S136" s="183">
        <v>0</v>
      </c>
      <c r="T136" s="184">
        <f>S136*H136</f>
        <v>0</v>
      </c>
      <c r="U136" s="35"/>
      <c r="V136" s="35"/>
      <c r="W136" s="35"/>
      <c r="X136" s="35"/>
      <c r="Y136" s="35"/>
      <c r="Z136" s="35"/>
      <c r="AA136" s="35"/>
      <c r="AB136" s="35"/>
      <c r="AC136" s="35"/>
      <c r="AD136" s="35"/>
      <c r="AE136" s="35"/>
      <c r="AR136" s="185" t="s">
        <v>135</v>
      </c>
      <c r="AT136" s="185" t="s">
        <v>130</v>
      </c>
      <c r="AU136" s="185" t="s">
        <v>81</v>
      </c>
      <c r="AY136" s="18" t="s">
        <v>127</v>
      </c>
      <c r="BE136" s="186">
        <f>IF(N136="základní",J136,0)</f>
        <v>0</v>
      </c>
      <c r="BF136" s="186">
        <f>IF(N136="snížená",J136,0)</f>
        <v>0</v>
      </c>
      <c r="BG136" s="186">
        <f>IF(N136="zákl. přenesená",J136,0)</f>
        <v>0</v>
      </c>
      <c r="BH136" s="186">
        <f>IF(N136="sníž. přenesená",J136,0)</f>
        <v>0</v>
      </c>
      <c r="BI136" s="186">
        <f>IF(N136="nulová",J136,0)</f>
        <v>0</v>
      </c>
      <c r="BJ136" s="18" t="s">
        <v>79</v>
      </c>
      <c r="BK136" s="186">
        <f>ROUND(I136*H136,2)</f>
        <v>0</v>
      </c>
      <c r="BL136" s="18" t="s">
        <v>135</v>
      </c>
      <c r="BM136" s="185" t="s">
        <v>1241</v>
      </c>
    </row>
    <row r="137" spans="1:65" s="2" customFormat="1" ht="19.5">
      <c r="A137" s="35"/>
      <c r="B137" s="36"/>
      <c r="C137" s="37"/>
      <c r="D137" s="187" t="s">
        <v>137</v>
      </c>
      <c r="E137" s="37"/>
      <c r="F137" s="188" t="s">
        <v>1242</v>
      </c>
      <c r="G137" s="37"/>
      <c r="H137" s="37"/>
      <c r="I137" s="189"/>
      <c r="J137" s="37"/>
      <c r="K137" s="37"/>
      <c r="L137" s="40"/>
      <c r="M137" s="190"/>
      <c r="N137" s="191"/>
      <c r="O137" s="65"/>
      <c r="P137" s="65"/>
      <c r="Q137" s="65"/>
      <c r="R137" s="65"/>
      <c r="S137" s="65"/>
      <c r="T137" s="66"/>
      <c r="U137" s="35"/>
      <c r="V137" s="35"/>
      <c r="W137" s="35"/>
      <c r="X137" s="35"/>
      <c r="Y137" s="35"/>
      <c r="Z137" s="35"/>
      <c r="AA137" s="35"/>
      <c r="AB137" s="35"/>
      <c r="AC137" s="35"/>
      <c r="AD137" s="35"/>
      <c r="AE137" s="35"/>
      <c r="AT137" s="18" t="s">
        <v>137</v>
      </c>
      <c r="AU137" s="18" t="s">
        <v>81</v>
      </c>
    </row>
    <row r="138" spans="1:65" s="2" customFormat="1" ht="29.25">
      <c r="A138" s="35"/>
      <c r="B138" s="36"/>
      <c r="C138" s="37"/>
      <c r="D138" s="187" t="s">
        <v>139</v>
      </c>
      <c r="E138" s="37"/>
      <c r="F138" s="192" t="s">
        <v>1098</v>
      </c>
      <c r="G138" s="37"/>
      <c r="H138" s="37"/>
      <c r="I138" s="189"/>
      <c r="J138" s="37"/>
      <c r="K138" s="37"/>
      <c r="L138" s="40"/>
      <c r="M138" s="190"/>
      <c r="N138" s="191"/>
      <c r="O138" s="65"/>
      <c r="P138" s="65"/>
      <c r="Q138" s="65"/>
      <c r="R138" s="65"/>
      <c r="S138" s="65"/>
      <c r="T138" s="66"/>
      <c r="U138" s="35"/>
      <c r="V138" s="35"/>
      <c r="W138" s="35"/>
      <c r="X138" s="35"/>
      <c r="Y138" s="35"/>
      <c r="Z138" s="35"/>
      <c r="AA138" s="35"/>
      <c r="AB138" s="35"/>
      <c r="AC138" s="35"/>
      <c r="AD138" s="35"/>
      <c r="AE138" s="35"/>
      <c r="AT138" s="18" t="s">
        <v>139</v>
      </c>
      <c r="AU138" s="18" t="s">
        <v>81</v>
      </c>
    </row>
    <row r="139" spans="1:65" s="2" customFormat="1" ht="19.5">
      <c r="A139" s="35"/>
      <c r="B139" s="36"/>
      <c r="C139" s="37"/>
      <c r="D139" s="187" t="s">
        <v>141</v>
      </c>
      <c r="E139" s="37"/>
      <c r="F139" s="192" t="s">
        <v>1099</v>
      </c>
      <c r="G139" s="37"/>
      <c r="H139" s="37"/>
      <c r="I139" s="189"/>
      <c r="J139" s="37"/>
      <c r="K139" s="37"/>
      <c r="L139" s="40"/>
      <c r="M139" s="190"/>
      <c r="N139" s="191"/>
      <c r="O139" s="65"/>
      <c r="P139" s="65"/>
      <c r="Q139" s="65"/>
      <c r="R139" s="65"/>
      <c r="S139" s="65"/>
      <c r="T139" s="66"/>
      <c r="U139" s="35"/>
      <c r="V139" s="35"/>
      <c r="W139" s="35"/>
      <c r="X139" s="35"/>
      <c r="Y139" s="35"/>
      <c r="Z139" s="35"/>
      <c r="AA139" s="35"/>
      <c r="AB139" s="35"/>
      <c r="AC139" s="35"/>
      <c r="AD139" s="35"/>
      <c r="AE139" s="35"/>
      <c r="AT139" s="18" t="s">
        <v>141</v>
      </c>
      <c r="AU139" s="18" t="s">
        <v>81</v>
      </c>
    </row>
    <row r="140" spans="1:65" s="13" customFormat="1" ht="11.25">
      <c r="B140" s="193"/>
      <c r="C140" s="194"/>
      <c r="D140" s="187" t="s">
        <v>143</v>
      </c>
      <c r="E140" s="195" t="s">
        <v>19</v>
      </c>
      <c r="F140" s="196" t="s">
        <v>1243</v>
      </c>
      <c r="G140" s="194"/>
      <c r="H140" s="197">
        <v>151.5</v>
      </c>
      <c r="I140" s="198"/>
      <c r="J140" s="194"/>
      <c r="K140" s="194"/>
      <c r="L140" s="199"/>
      <c r="M140" s="200"/>
      <c r="N140" s="201"/>
      <c r="O140" s="201"/>
      <c r="P140" s="201"/>
      <c r="Q140" s="201"/>
      <c r="R140" s="201"/>
      <c r="S140" s="201"/>
      <c r="T140" s="202"/>
      <c r="AT140" s="203" t="s">
        <v>143</v>
      </c>
      <c r="AU140" s="203" t="s">
        <v>81</v>
      </c>
      <c r="AV140" s="13" t="s">
        <v>81</v>
      </c>
      <c r="AW140" s="13" t="s">
        <v>33</v>
      </c>
      <c r="AX140" s="13" t="s">
        <v>79</v>
      </c>
      <c r="AY140" s="203" t="s">
        <v>127</v>
      </c>
    </row>
    <row r="141" spans="1:65" s="2" customFormat="1" ht="16.5" customHeight="1">
      <c r="A141" s="35"/>
      <c r="B141" s="36"/>
      <c r="C141" s="225" t="s">
        <v>277</v>
      </c>
      <c r="D141" s="225" t="s">
        <v>228</v>
      </c>
      <c r="E141" s="226" t="s">
        <v>1244</v>
      </c>
      <c r="F141" s="227" t="s">
        <v>1198</v>
      </c>
      <c r="G141" s="228" t="s">
        <v>1199</v>
      </c>
      <c r="H141" s="229">
        <v>103.95</v>
      </c>
      <c r="I141" s="230"/>
      <c r="J141" s="231">
        <f>ROUND(I141*H141,2)</f>
        <v>0</v>
      </c>
      <c r="K141" s="227" t="s">
        <v>134</v>
      </c>
      <c r="L141" s="232"/>
      <c r="M141" s="233" t="s">
        <v>19</v>
      </c>
      <c r="N141" s="234" t="s">
        <v>42</v>
      </c>
      <c r="O141" s="65"/>
      <c r="P141" s="183">
        <f>O141*H141</f>
        <v>0</v>
      </c>
      <c r="Q141" s="183">
        <v>0</v>
      </c>
      <c r="R141" s="183">
        <f>Q141*H141</f>
        <v>0</v>
      </c>
      <c r="S141" s="183">
        <v>0</v>
      </c>
      <c r="T141" s="184">
        <f>S141*H141</f>
        <v>0</v>
      </c>
      <c r="U141" s="35"/>
      <c r="V141" s="35"/>
      <c r="W141" s="35"/>
      <c r="X141" s="35"/>
      <c r="Y141" s="35"/>
      <c r="Z141" s="35"/>
      <c r="AA141" s="35"/>
      <c r="AB141" s="35"/>
      <c r="AC141" s="35"/>
      <c r="AD141" s="35"/>
      <c r="AE141" s="35"/>
      <c r="AR141" s="185" t="s">
        <v>196</v>
      </c>
      <c r="AT141" s="185" t="s">
        <v>228</v>
      </c>
      <c r="AU141" s="185" t="s">
        <v>81</v>
      </c>
      <c r="AY141" s="18" t="s">
        <v>127</v>
      </c>
      <c r="BE141" s="186">
        <f>IF(N141="základní",J141,0)</f>
        <v>0</v>
      </c>
      <c r="BF141" s="186">
        <f>IF(N141="snížená",J141,0)</f>
        <v>0</v>
      </c>
      <c r="BG141" s="186">
        <f>IF(N141="zákl. přenesená",J141,0)</f>
        <v>0</v>
      </c>
      <c r="BH141" s="186">
        <f>IF(N141="sníž. přenesená",J141,0)</f>
        <v>0</v>
      </c>
      <c r="BI141" s="186">
        <f>IF(N141="nulová",J141,0)</f>
        <v>0</v>
      </c>
      <c r="BJ141" s="18" t="s">
        <v>79</v>
      </c>
      <c r="BK141" s="186">
        <f>ROUND(I141*H141,2)</f>
        <v>0</v>
      </c>
      <c r="BL141" s="18" t="s">
        <v>135</v>
      </c>
      <c r="BM141" s="185" t="s">
        <v>1245</v>
      </c>
    </row>
    <row r="142" spans="1:65" s="2" customFormat="1" ht="11.25">
      <c r="A142" s="35"/>
      <c r="B142" s="36"/>
      <c r="C142" s="37"/>
      <c r="D142" s="187" t="s">
        <v>137</v>
      </c>
      <c r="E142" s="37"/>
      <c r="F142" s="188" t="s">
        <v>1198</v>
      </c>
      <c r="G142" s="37"/>
      <c r="H142" s="37"/>
      <c r="I142" s="189"/>
      <c r="J142" s="37"/>
      <c r="K142" s="37"/>
      <c r="L142" s="40"/>
      <c r="M142" s="190"/>
      <c r="N142" s="191"/>
      <c r="O142" s="65"/>
      <c r="P142" s="65"/>
      <c r="Q142" s="65"/>
      <c r="R142" s="65"/>
      <c r="S142" s="65"/>
      <c r="T142" s="66"/>
      <c r="U142" s="35"/>
      <c r="V142" s="35"/>
      <c r="W142" s="35"/>
      <c r="X142" s="35"/>
      <c r="Y142" s="35"/>
      <c r="Z142" s="35"/>
      <c r="AA142" s="35"/>
      <c r="AB142" s="35"/>
      <c r="AC142" s="35"/>
      <c r="AD142" s="35"/>
      <c r="AE142" s="35"/>
      <c r="AT142" s="18" t="s">
        <v>137</v>
      </c>
      <c r="AU142" s="18" t="s">
        <v>81</v>
      </c>
    </row>
    <row r="143" spans="1:65" s="13" customFormat="1" ht="11.25">
      <c r="B143" s="193"/>
      <c r="C143" s="194"/>
      <c r="D143" s="187" t="s">
        <v>143</v>
      </c>
      <c r="E143" s="195" t="s">
        <v>19</v>
      </c>
      <c r="F143" s="196" t="s">
        <v>1246</v>
      </c>
      <c r="G143" s="194"/>
      <c r="H143" s="197">
        <v>103.95</v>
      </c>
      <c r="I143" s="198"/>
      <c r="J143" s="194"/>
      <c r="K143" s="194"/>
      <c r="L143" s="199"/>
      <c r="M143" s="200"/>
      <c r="N143" s="201"/>
      <c r="O143" s="201"/>
      <c r="P143" s="201"/>
      <c r="Q143" s="201"/>
      <c r="R143" s="201"/>
      <c r="S143" s="201"/>
      <c r="T143" s="202"/>
      <c r="AT143" s="203" t="s">
        <v>143</v>
      </c>
      <c r="AU143" s="203" t="s">
        <v>81</v>
      </c>
      <c r="AV143" s="13" t="s">
        <v>81</v>
      </c>
      <c r="AW143" s="13" t="s">
        <v>33</v>
      </c>
      <c r="AX143" s="13" t="s">
        <v>79</v>
      </c>
      <c r="AY143" s="203" t="s">
        <v>127</v>
      </c>
    </row>
    <row r="144" spans="1:65" s="2" customFormat="1" ht="16.5" customHeight="1">
      <c r="A144" s="35"/>
      <c r="B144" s="36"/>
      <c r="C144" s="174" t="s">
        <v>7</v>
      </c>
      <c r="D144" s="174" t="s">
        <v>130</v>
      </c>
      <c r="E144" s="175" t="s">
        <v>1142</v>
      </c>
      <c r="F144" s="176" t="s">
        <v>1143</v>
      </c>
      <c r="G144" s="177" t="s">
        <v>222</v>
      </c>
      <c r="H144" s="178">
        <v>23.3</v>
      </c>
      <c r="I144" s="179"/>
      <c r="J144" s="180">
        <f>ROUND(I144*H144,2)</f>
        <v>0</v>
      </c>
      <c r="K144" s="176" t="s">
        <v>134</v>
      </c>
      <c r="L144" s="40"/>
      <c r="M144" s="181" t="s">
        <v>19</v>
      </c>
      <c r="N144" s="182" t="s">
        <v>42</v>
      </c>
      <c r="O144" s="65"/>
      <c r="P144" s="183">
        <f>O144*H144</f>
        <v>0</v>
      </c>
      <c r="Q144" s="183">
        <v>0</v>
      </c>
      <c r="R144" s="183">
        <f>Q144*H144</f>
        <v>0</v>
      </c>
      <c r="S144" s="183">
        <v>0</v>
      </c>
      <c r="T144" s="184">
        <f>S144*H144</f>
        <v>0</v>
      </c>
      <c r="U144" s="35"/>
      <c r="V144" s="35"/>
      <c r="W144" s="35"/>
      <c r="X144" s="35"/>
      <c r="Y144" s="35"/>
      <c r="Z144" s="35"/>
      <c r="AA144" s="35"/>
      <c r="AB144" s="35"/>
      <c r="AC144" s="35"/>
      <c r="AD144" s="35"/>
      <c r="AE144" s="35"/>
      <c r="AR144" s="185" t="s">
        <v>135</v>
      </c>
      <c r="AT144" s="185" t="s">
        <v>130</v>
      </c>
      <c r="AU144" s="185" t="s">
        <v>81</v>
      </c>
      <c r="AY144" s="18" t="s">
        <v>127</v>
      </c>
      <c r="BE144" s="186">
        <f>IF(N144="základní",J144,0)</f>
        <v>0</v>
      </c>
      <c r="BF144" s="186">
        <f>IF(N144="snížená",J144,0)</f>
        <v>0</v>
      </c>
      <c r="BG144" s="186">
        <f>IF(N144="zákl. přenesená",J144,0)</f>
        <v>0</v>
      </c>
      <c r="BH144" s="186">
        <f>IF(N144="sníž. přenesená",J144,0)</f>
        <v>0</v>
      </c>
      <c r="BI144" s="186">
        <f>IF(N144="nulová",J144,0)</f>
        <v>0</v>
      </c>
      <c r="BJ144" s="18" t="s">
        <v>79</v>
      </c>
      <c r="BK144" s="186">
        <f>ROUND(I144*H144,2)</f>
        <v>0</v>
      </c>
      <c r="BL144" s="18" t="s">
        <v>135</v>
      </c>
      <c r="BM144" s="185" t="s">
        <v>1247</v>
      </c>
    </row>
    <row r="145" spans="1:65" s="2" customFormat="1" ht="19.5">
      <c r="A145" s="35"/>
      <c r="B145" s="36"/>
      <c r="C145" s="37"/>
      <c r="D145" s="187" t="s">
        <v>137</v>
      </c>
      <c r="E145" s="37"/>
      <c r="F145" s="188" t="s">
        <v>1145</v>
      </c>
      <c r="G145" s="37"/>
      <c r="H145" s="37"/>
      <c r="I145" s="189"/>
      <c r="J145" s="37"/>
      <c r="K145" s="37"/>
      <c r="L145" s="40"/>
      <c r="M145" s="190"/>
      <c r="N145" s="191"/>
      <c r="O145" s="65"/>
      <c r="P145" s="65"/>
      <c r="Q145" s="65"/>
      <c r="R145" s="65"/>
      <c r="S145" s="65"/>
      <c r="T145" s="66"/>
      <c r="U145" s="35"/>
      <c r="V145" s="35"/>
      <c r="W145" s="35"/>
      <c r="X145" s="35"/>
      <c r="Y145" s="35"/>
      <c r="Z145" s="35"/>
      <c r="AA145" s="35"/>
      <c r="AB145" s="35"/>
      <c r="AC145" s="35"/>
      <c r="AD145" s="35"/>
      <c r="AE145" s="35"/>
      <c r="AT145" s="18" t="s">
        <v>137</v>
      </c>
      <c r="AU145" s="18" t="s">
        <v>81</v>
      </c>
    </row>
    <row r="146" spans="1:65" s="2" customFormat="1" ht="19.5">
      <c r="A146" s="35"/>
      <c r="B146" s="36"/>
      <c r="C146" s="37"/>
      <c r="D146" s="187" t="s">
        <v>139</v>
      </c>
      <c r="E146" s="37"/>
      <c r="F146" s="192" t="s">
        <v>1146</v>
      </c>
      <c r="G146" s="37"/>
      <c r="H146" s="37"/>
      <c r="I146" s="189"/>
      <c r="J146" s="37"/>
      <c r="K146" s="37"/>
      <c r="L146" s="40"/>
      <c r="M146" s="190"/>
      <c r="N146" s="191"/>
      <c r="O146" s="65"/>
      <c r="P146" s="65"/>
      <c r="Q146" s="65"/>
      <c r="R146" s="65"/>
      <c r="S146" s="65"/>
      <c r="T146" s="66"/>
      <c r="U146" s="35"/>
      <c r="V146" s="35"/>
      <c r="W146" s="35"/>
      <c r="X146" s="35"/>
      <c r="Y146" s="35"/>
      <c r="Z146" s="35"/>
      <c r="AA146" s="35"/>
      <c r="AB146" s="35"/>
      <c r="AC146" s="35"/>
      <c r="AD146" s="35"/>
      <c r="AE146" s="35"/>
      <c r="AT146" s="18" t="s">
        <v>139</v>
      </c>
      <c r="AU146" s="18" t="s">
        <v>81</v>
      </c>
    </row>
    <row r="147" spans="1:65" s="2" customFormat="1" ht="16.5" customHeight="1">
      <c r="A147" s="35"/>
      <c r="B147" s="36"/>
      <c r="C147" s="225" t="s">
        <v>289</v>
      </c>
      <c r="D147" s="225" t="s">
        <v>228</v>
      </c>
      <c r="E147" s="226" t="s">
        <v>1064</v>
      </c>
      <c r="F147" s="227" t="s">
        <v>1065</v>
      </c>
      <c r="G147" s="228" t="s">
        <v>222</v>
      </c>
      <c r="H147" s="229">
        <v>1.95</v>
      </c>
      <c r="I147" s="230"/>
      <c r="J147" s="231">
        <f>ROUND(I147*H147,2)</f>
        <v>0</v>
      </c>
      <c r="K147" s="227" t="s">
        <v>134</v>
      </c>
      <c r="L147" s="232"/>
      <c r="M147" s="233" t="s">
        <v>19</v>
      </c>
      <c r="N147" s="234" t="s">
        <v>42</v>
      </c>
      <c r="O147" s="65"/>
      <c r="P147" s="183">
        <f>O147*H147</f>
        <v>0</v>
      </c>
      <c r="Q147" s="183">
        <v>2.234</v>
      </c>
      <c r="R147" s="183">
        <f>Q147*H147</f>
        <v>4.3563000000000001</v>
      </c>
      <c r="S147" s="183">
        <v>0</v>
      </c>
      <c r="T147" s="184">
        <f>S147*H147</f>
        <v>0</v>
      </c>
      <c r="U147" s="35"/>
      <c r="V147" s="35"/>
      <c r="W147" s="35"/>
      <c r="X147" s="35"/>
      <c r="Y147" s="35"/>
      <c r="Z147" s="35"/>
      <c r="AA147" s="35"/>
      <c r="AB147" s="35"/>
      <c r="AC147" s="35"/>
      <c r="AD147" s="35"/>
      <c r="AE147" s="35"/>
      <c r="AR147" s="185" t="s">
        <v>196</v>
      </c>
      <c r="AT147" s="185" t="s">
        <v>228</v>
      </c>
      <c r="AU147" s="185" t="s">
        <v>81</v>
      </c>
      <c r="AY147" s="18" t="s">
        <v>127</v>
      </c>
      <c r="BE147" s="186">
        <f>IF(N147="základní",J147,0)</f>
        <v>0</v>
      </c>
      <c r="BF147" s="186">
        <f>IF(N147="snížená",J147,0)</f>
        <v>0</v>
      </c>
      <c r="BG147" s="186">
        <f>IF(N147="zákl. přenesená",J147,0)</f>
        <v>0</v>
      </c>
      <c r="BH147" s="186">
        <f>IF(N147="sníž. přenesená",J147,0)</f>
        <v>0</v>
      </c>
      <c r="BI147" s="186">
        <f>IF(N147="nulová",J147,0)</f>
        <v>0</v>
      </c>
      <c r="BJ147" s="18" t="s">
        <v>79</v>
      </c>
      <c r="BK147" s="186">
        <f>ROUND(I147*H147,2)</f>
        <v>0</v>
      </c>
      <c r="BL147" s="18" t="s">
        <v>135</v>
      </c>
      <c r="BM147" s="185" t="s">
        <v>1248</v>
      </c>
    </row>
    <row r="148" spans="1:65" s="2" customFormat="1" ht="11.25">
      <c r="A148" s="35"/>
      <c r="B148" s="36"/>
      <c r="C148" s="37"/>
      <c r="D148" s="187" t="s">
        <v>137</v>
      </c>
      <c r="E148" s="37"/>
      <c r="F148" s="188" t="s">
        <v>1065</v>
      </c>
      <c r="G148" s="37"/>
      <c r="H148" s="37"/>
      <c r="I148" s="189"/>
      <c r="J148" s="37"/>
      <c r="K148" s="37"/>
      <c r="L148" s="40"/>
      <c r="M148" s="190"/>
      <c r="N148" s="191"/>
      <c r="O148" s="65"/>
      <c r="P148" s="65"/>
      <c r="Q148" s="65"/>
      <c r="R148" s="65"/>
      <c r="S148" s="65"/>
      <c r="T148" s="66"/>
      <c r="U148" s="35"/>
      <c r="V148" s="35"/>
      <c r="W148" s="35"/>
      <c r="X148" s="35"/>
      <c r="Y148" s="35"/>
      <c r="Z148" s="35"/>
      <c r="AA148" s="35"/>
      <c r="AB148" s="35"/>
      <c r="AC148" s="35"/>
      <c r="AD148" s="35"/>
      <c r="AE148" s="35"/>
      <c r="AT148" s="18" t="s">
        <v>137</v>
      </c>
      <c r="AU148" s="18" t="s">
        <v>81</v>
      </c>
    </row>
    <row r="149" spans="1:65" s="14" customFormat="1" ht="11.25">
      <c r="B149" s="204"/>
      <c r="C149" s="205"/>
      <c r="D149" s="187" t="s">
        <v>143</v>
      </c>
      <c r="E149" s="206" t="s">
        <v>19</v>
      </c>
      <c r="F149" s="207" t="s">
        <v>1249</v>
      </c>
      <c r="G149" s="205"/>
      <c r="H149" s="206" t="s">
        <v>19</v>
      </c>
      <c r="I149" s="208"/>
      <c r="J149" s="205"/>
      <c r="K149" s="205"/>
      <c r="L149" s="209"/>
      <c r="M149" s="210"/>
      <c r="N149" s="211"/>
      <c r="O149" s="211"/>
      <c r="P149" s="211"/>
      <c r="Q149" s="211"/>
      <c r="R149" s="211"/>
      <c r="S149" s="211"/>
      <c r="T149" s="212"/>
      <c r="AT149" s="213" t="s">
        <v>143</v>
      </c>
      <c r="AU149" s="213" t="s">
        <v>81</v>
      </c>
      <c r="AV149" s="14" t="s">
        <v>79</v>
      </c>
      <c r="AW149" s="14" t="s">
        <v>33</v>
      </c>
      <c r="AX149" s="14" t="s">
        <v>71</v>
      </c>
      <c r="AY149" s="213" t="s">
        <v>127</v>
      </c>
    </row>
    <row r="150" spans="1:65" s="13" customFormat="1" ht="11.25">
      <c r="B150" s="193"/>
      <c r="C150" s="194"/>
      <c r="D150" s="187" t="s">
        <v>143</v>
      </c>
      <c r="E150" s="195" t="s">
        <v>19</v>
      </c>
      <c r="F150" s="196" t="s">
        <v>1250</v>
      </c>
      <c r="G150" s="194"/>
      <c r="H150" s="197">
        <v>1.95</v>
      </c>
      <c r="I150" s="198"/>
      <c r="J150" s="194"/>
      <c r="K150" s="194"/>
      <c r="L150" s="199"/>
      <c r="M150" s="200"/>
      <c r="N150" s="201"/>
      <c r="O150" s="201"/>
      <c r="P150" s="201"/>
      <c r="Q150" s="201"/>
      <c r="R150" s="201"/>
      <c r="S150" s="201"/>
      <c r="T150" s="202"/>
      <c r="AT150" s="203" t="s">
        <v>143</v>
      </c>
      <c r="AU150" s="203" t="s">
        <v>81</v>
      </c>
      <c r="AV150" s="13" t="s">
        <v>81</v>
      </c>
      <c r="AW150" s="13" t="s">
        <v>33</v>
      </c>
      <c r="AX150" s="13" t="s">
        <v>79</v>
      </c>
      <c r="AY150" s="203" t="s">
        <v>127</v>
      </c>
    </row>
    <row r="151" spans="1:65" s="12" customFormat="1" ht="25.9" customHeight="1">
      <c r="B151" s="158"/>
      <c r="C151" s="159"/>
      <c r="D151" s="160" t="s">
        <v>70</v>
      </c>
      <c r="E151" s="161" t="s">
        <v>613</v>
      </c>
      <c r="F151" s="161" t="s">
        <v>614</v>
      </c>
      <c r="G151" s="159"/>
      <c r="H151" s="159"/>
      <c r="I151" s="162"/>
      <c r="J151" s="163">
        <f>BK151</f>
        <v>0</v>
      </c>
      <c r="K151" s="159"/>
      <c r="L151" s="164"/>
      <c r="M151" s="165"/>
      <c r="N151" s="166"/>
      <c r="O151" s="166"/>
      <c r="P151" s="167">
        <f>SUM(P152:P197)</f>
        <v>0</v>
      </c>
      <c r="Q151" s="166"/>
      <c r="R151" s="167">
        <f>SUM(R152:R197)</f>
        <v>0</v>
      </c>
      <c r="S151" s="166"/>
      <c r="T151" s="168">
        <f>SUM(T152:T197)</f>
        <v>0</v>
      </c>
      <c r="AR151" s="169" t="s">
        <v>135</v>
      </c>
      <c r="AT151" s="170" t="s">
        <v>70</v>
      </c>
      <c r="AU151" s="170" t="s">
        <v>71</v>
      </c>
      <c r="AY151" s="169" t="s">
        <v>127</v>
      </c>
      <c r="BK151" s="171">
        <f>SUM(BK152:BK197)</f>
        <v>0</v>
      </c>
    </row>
    <row r="152" spans="1:65" s="2" customFormat="1" ht="36">
      <c r="A152" s="35"/>
      <c r="B152" s="36"/>
      <c r="C152" s="174" t="s">
        <v>296</v>
      </c>
      <c r="D152" s="174" t="s">
        <v>130</v>
      </c>
      <c r="E152" s="175" t="s">
        <v>757</v>
      </c>
      <c r="F152" s="176" t="s">
        <v>758</v>
      </c>
      <c r="G152" s="177" t="s">
        <v>133</v>
      </c>
      <c r="H152" s="178">
        <v>1</v>
      </c>
      <c r="I152" s="179"/>
      <c r="J152" s="180">
        <f>ROUND(I152*H152,2)</f>
        <v>0</v>
      </c>
      <c r="K152" s="176" t="s">
        <v>134</v>
      </c>
      <c r="L152" s="40"/>
      <c r="M152" s="181" t="s">
        <v>19</v>
      </c>
      <c r="N152" s="182" t="s">
        <v>42</v>
      </c>
      <c r="O152" s="65"/>
      <c r="P152" s="183">
        <f>O152*H152</f>
        <v>0</v>
      </c>
      <c r="Q152" s="183">
        <v>0</v>
      </c>
      <c r="R152" s="183">
        <f>Q152*H152</f>
        <v>0</v>
      </c>
      <c r="S152" s="183">
        <v>0</v>
      </c>
      <c r="T152" s="184">
        <f>S152*H152</f>
        <v>0</v>
      </c>
      <c r="U152" s="35"/>
      <c r="V152" s="35"/>
      <c r="W152" s="35"/>
      <c r="X152" s="35"/>
      <c r="Y152" s="35"/>
      <c r="Z152" s="35"/>
      <c r="AA152" s="35"/>
      <c r="AB152" s="35"/>
      <c r="AC152" s="35"/>
      <c r="AD152" s="35"/>
      <c r="AE152" s="35"/>
      <c r="AR152" s="185" t="s">
        <v>489</v>
      </c>
      <c r="AT152" s="185" t="s">
        <v>130</v>
      </c>
      <c r="AU152" s="185" t="s">
        <v>79</v>
      </c>
      <c r="AY152" s="18" t="s">
        <v>127</v>
      </c>
      <c r="BE152" s="186">
        <f>IF(N152="základní",J152,0)</f>
        <v>0</v>
      </c>
      <c r="BF152" s="186">
        <f>IF(N152="snížená",J152,0)</f>
        <v>0</v>
      </c>
      <c r="BG152" s="186">
        <f>IF(N152="zákl. přenesená",J152,0)</f>
        <v>0</v>
      </c>
      <c r="BH152" s="186">
        <f>IF(N152="sníž. přenesená",J152,0)</f>
        <v>0</v>
      </c>
      <c r="BI152" s="186">
        <f>IF(N152="nulová",J152,0)</f>
        <v>0</v>
      </c>
      <c r="BJ152" s="18" t="s">
        <v>79</v>
      </c>
      <c r="BK152" s="186">
        <f>ROUND(I152*H152,2)</f>
        <v>0</v>
      </c>
      <c r="BL152" s="18" t="s">
        <v>489</v>
      </c>
      <c r="BM152" s="185" t="s">
        <v>1251</v>
      </c>
    </row>
    <row r="153" spans="1:65" s="2" customFormat="1" ht="68.25">
      <c r="A153" s="35"/>
      <c r="B153" s="36"/>
      <c r="C153" s="37"/>
      <c r="D153" s="187" t="s">
        <v>137</v>
      </c>
      <c r="E153" s="37"/>
      <c r="F153" s="188" t="s">
        <v>760</v>
      </c>
      <c r="G153" s="37"/>
      <c r="H153" s="37"/>
      <c r="I153" s="189"/>
      <c r="J153" s="37"/>
      <c r="K153" s="37"/>
      <c r="L153" s="40"/>
      <c r="M153" s="190"/>
      <c r="N153" s="191"/>
      <c r="O153" s="65"/>
      <c r="P153" s="65"/>
      <c r="Q153" s="65"/>
      <c r="R153" s="65"/>
      <c r="S153" s="65"/>
      <c r="T153" s="66"/>
      <c r="U153" s="35"/>
      <c r="V153" s="35"/>
      <c r="W153" s="35"/>
      <c r="X153" s="35"/>
      <c r="Y153" s="35"/>
      <c r="Z153" s="35"/>
      <c r="AA153" s="35"/>
      <c r="AB153" s="35"/>
      <c r="AC153" s="35"/>
      <c r="AD153" s="35"/>
      <c r="AE153" s="35"/>
      <c r="AT153" s="18" t="s">
        <v>137</v>
      </c>
      <c r="AU153" s="18" t="s">
        <v>79</v>
      </c>
    </row>
    <row r="154" spans="1:65" s="2" customFormat="1" ht="68.25">
      <c r="A154" s="35"/>
      <c r="B154" s="36"/>
      <c r="C154" s="37"/>
      <c r="D154" s="187" t="s">
        <v>139</v>
      </c>
      <c r="E154" s="37"/>
      <c r="F154" s="192" t="s">
        <v>620</v>
      </c>
      <c r="G154" s="37"/>
      <c r="H154" s="37"/>
      <c r="I154" s="189"/>
      <c r="J154" s="37"/>
      <c r="K154" s="37"/>
      <c r="L154" s="40"/>
      <c r="M154" s="190"/>
      <c r="N154" s="191"/>
      <c r="O154" s="65"/>
      <c r="P154" s="65"/>
      <c r="Q154" s="65"/>
      <c r="R154" s="65"/>
      <c r="S154" s="65"/>
      <c r="T154" s="66"/>
      <c r="U154" s="35"/>
      <c r="V154" s="35"/>
      <c r="W154" s="35"/>
      <c r="X154" s="35"/>
      <c r="Y154" s="35"/>
      <c r="Z154" s="35"/>
      <c r="AA154" s="35"/>
      <c r="AB154" s="35"/>
      <c r="AC154" s="35"/>
      <c r="AD154" s="35"/>
      <c r="AE154" s="35"/>
      <c r="AT154" s="18" t="s">
        <v>139</v>
      </c>
      <c r="AU154" s="18" t="s">
        <v>79</v>
      </c>
    </row>
    <row r="155" spans="1:65" s="2" customFormat="1" ht="19.5">
      <c r="A155" s="35"/>
      <c r="B155" s="36"/>
      <c r="C155" s="37"/>
      <c r="D155" s="187" t="s">
        <v>141</v>
      </c>
      <c r="E155" s="37"/>
      <c r="F155" s="192" t="s">
        <v>761</v>
      </c>
      <c r="G155" s="37"/>
      <c r="H155" s="37"/>
      <c r="I155" s="189"/>
      <c r="J155" s="37"/>
      <c r="K155" s="37"/>
      <c r="L155" s="40"/>
      <c r="M155" s="190"/>
      <c r="N155" s="191"/>
      <c r="O155" s="65"/>
      <c r="P155" s="65"/>
      <c r="Q155" s="65"/>
      <c r="R155" s="65"/>
      <c r="S155" s="65"/>
      <c r="T155" s="66"/>
      <c r="U155" s="35"/>
      <c r="V155" s="35"/>
      <c r="W155" s="35"/>
      <c r="X155" s="35"/>
      <c r="Y155" s="35"/>
      <c r="Z155" s="35"/>
      <c r="AA155" s="35"/>
      <c r="AB155" s="35"/>
      <c r="AC155" s="35"/>
      <c r="AD155" s="35"/>
      <c r="AE155" s="35"/>
      <c r="AT155" s="18" t="s">
        <v>141</v>
      </c>
      <c r="AU155" s="18" t="s">
        <v>79</v>
      </c>
    </row>
    <row r="156" spans="1:65" s="2" customFormat="1" ht="33" customHeight="1">
      <c r="A156" s="35"/>
      <c r="B156" s="36"/>
      <c r="C156" s="174" t="s">
        <v>302</v>
      </c>
      <c r="D156" s="174" t="s">
        <v>130</v>
      </c>
      <c r="E156" s="175" t="s">
        <v>1149</v>
      </c>
      <c r="F156" s="176" t="s">
        <v>1150</v>
      </c>
      <c r="G156" s="177" t="s">
        <v>147</v>
      </c>
      <c r="H156" s="178">
        <v>4.3559999999999999</v>
      </c>
      <c r="I156" s="179"/>
      <c r="J156" s="180">
        <f>ROUND(I156*H156,2)</f>
        <v>0</v>
      </c>
      <c r="K156" s="176" t="s">
        <v>134</v>
      </c>
      <c r="L156" s="40"/>
      <c r="M156" s="181" t="s">
        <v>19</v>
      </c>
      <c r="N156" s="182" t="s">
        <v>42</v>
      </c>
      <c r="O156" s="65"/>
      <c r="P156" s="183">
        <f>O156*H156</f>
        <v>0</v>
      </c>
      <c r="Q156" s="183">
        <v>0</v>
      </c>
      <c r="R156" s="183">
        <f>Q156*H156</f>
        <v>0</v>
      </c>
      <c r="S156" s="183">
        <v>0</v>
      </c>
      <c r="T156" s="184">
        <f>S156*H156</f>
        <v>0</v>
      </c>
      <c r="U156" s="35"/>
      <c r="V156" s="35"/>
      <c r="W156" s="35"/>
      <c r="X156" s="35"/>
      <c r="Y156" s="35"/>
      <c r="Z156" s="35"/>
      <c r="AA156" s="35"/>
      <c r="AB156" s="35"/>
      <c r="AC156" s="35"/>
      <c r="AD156" s="35"/>
      <c r="AE156" s="35"/>
      <c r="AR156" s="185" t="s">
        <v>489</v>
      </c>
      <c r="AT156" s="185" t="s">
        <v>130</v>
      </c>
      <c r="AU156" s="185" t="s">
        <v>79</v>
      </c>
      <c r="AY156" s="18" t="s">
        <v>127</v>
      </c>
      <c r="BE156" s="186">
        <f>IF(N156="základní",J156,0)</f>
        <v>0</v>
      </c>
      <c r="BF156" s="186">
        <f>IF(N156="snížená",J156,0)</f>
        <v>0</v>
      </c>
      <c r="BG156" s="186">
        <f>IF(N156="zákl. přenesená",J156,0)</f>
        <v>0</v>
      </c>
      <c r="BH156" s="186">
        <f>IF(N156="sníž. přenesená",J156,0)</f>
        <v>0</v>
      </c>
      <c r="BI156" s="186">
        <f>IF(N156="nulová",J156,0)</f>
        <v>0</v>
      </c>
      <c r="BJ156" s="18" t="s">
        <v>79</v>
      </c>
      <c r="BK156" s="186">
        <f>ROUND(I156*H156,2)</f>
        <v>0</v>
      </c>
      <c r="BL156" s="18" t="s">
        <v>489</v>
      </c>
      <c r="BM156" s="185" t="s">
        <v>1252</v>
      </c>
    </row>
    <row r="157" spans="1:65" s="2" customFormat="1" ht="68.25">
      <c r="A157" s="35"/>
      <c r="B157" s="36"/>
      <c r="C157" s="37"/>
      <c r="D157" s="187" t="s">
        <v>137</v>
      </c>
      <c r="E157" s="37"/>
      <c r="F157" s="188" t="s">
        <v>1152</v>
      </c>
      <c r="G157" s="37"/>
      <c r="H157" s="37"/>
      <c r="I157" s="189"/>
      <c r="J157" s="37"/>
      <c r="K157" s="37"/>
      <c r="L157" s="40"/>
      <c r="M157" s="190"/>
      <c r="N157" s="191"/>
      <c r="O157" s="65"/>
      <c r="P157" s="65"/>
      <c r="Q157" s="65"/>
      <c r="R157" s="65"/>
      <c r="S157" s="65"/>
      <c r="T157" s="66"/>
      <c r="U157" s="35"/>
      <c r="V157" s="35"/>
      <c r="W157" s="35"/>
      <c r="X157" s="35"/>
      <c r="Y157" s="35"/>
      <c r="Z157" s="35"/>
      <c r="AA157" s="35"/>
      <c r="AB157" s="35"/>
      <c r="AC157" s="35"/>
      <c r="AD157" s="35"/>
      <c r="AE157" s="35"/>
      <c r="AT157" s="18" t="s">
        <v>137</v>
      </c>
      <c r="AU157" s="18" t="s">
        <v>79</v>
      </c>
    </row>
    <row r="158" spans="1:65" s="2" customFormat="1" ht="68.25">
      <c r="A158" s="35"/>
      <c r="B158" s="36"/>
      <c r="C158" s="37"/>
      <c r="D158" s="187" t="s">
        <v>139</v>
      </c>
      <c r="E158" s="37"/>
      <c r="F158" s="192" t="s">
        <v>620</v>
      </c>
      <c r="G158" s="37"/>
      <c r="H158" s="37"/>
      <c r="I158" s="189"/>
      <c r="J158" s="37"/>
      <c r="K158" s="37"/>
      <c r="L158" s="40"/>
      <c r="M158" s="190"/>
      <c r="N158" s="191"/>
      <c r="O158" s="65"/>
      <c r="P158" s="65"/>
      <c r="Q158" s="65"/>
      <c r="R158" s="65"/>
      <c r="S158" s="65"/>
      <c r="T158" s="66"/>
      <c r="U158" s="35"/>
      <c r="V158" s="35"/>
      <c r="W158" s="35"/>
      <c r="X158" s="35"/>
      <c r="Y158" s="35"/>
      <c r="Z158" s="35"/>
      <c r="AA158" s="35"/>
      <c r="AB158" s="35"/>
      <c r="AC158" s="35"/>
      <c r="AD158" s="35"/>
      <c r="AE158" s="35"/>
      <c r="AT158" s="18" t="s">
        <v>139</v>
      </c>
      <c r="AU158" s="18" t="s">
        <v>79</v>
      </c>
    </row>
    <row r="159" spans="1:65" s="2" customFormat="1" ht="19.5">
      <c r="A159" s="35"/>
      <c r="B159" s="36"/>
      <c r="C159" s="37"/>
      <c r="D159" s="187" t="s">
        <v>141</v>
      </c>
      <c r="E159" s="37"/>
      <c r="F159" s="192" t="s">
        <v>1007</v>
      </c>
      <c r="G159" s="37"/>
      <c r="H159" s="37"/>
      <c r="I159" s="189"/>
      <c r="J159" s="37"/>
      <c r="K159" s="37"/>
      <c r="L159" s="40"/>
      <c r="M159" s="190"/>
      <c r="N159" s="191"/>
      <c r="O159" s="65"/>
      <c r="P159" s="65"/>
      <c r="Q159" s="65"/>
      <c r="R159" s="65"/>
      <c r="S159" s="65"/>
      <c r="T159" s="66"/>
      <c r="U159" s="35"/>
      <c r="V159" s="35"/>
      <c r="W159" s="35"/>
      <c r="X159" s="35"/>
      <c r="Y159" s="35"/>
      <c r="Z159" s="35"/>
      <c r="AA159" s="35"/>
      <c r="AB159" s="35"/>
      <c r="AC159" s="35"/>
      <c r="AD159" s="35"/>
      <c r="AE159" s="35"/>
      <c r="AT159" s="18" t="s">
        <v>141</v>
      </c>
      <c r="AU159" s="18" t="s">
        <v>79</v>
      </c>
    </row>
    <row r="160" spans="1:65" s="14" customFormat="1" ht="11.25">
      <c r="B160" s="204"/>
      <c r="C160" s="205"/>
      <c r="D160" s="187" t="s">
        <v>143</v>
      </c>
      <c r="E160" s="206" t="s">
        <v>19</v>
      </c>
      <c r="F160" s="207" t="s">
        <v>1253</v>
      </c>
      <c r="G160" s="205"/>
      <c r="H160" s="206" t="s">
        <v>19</v>
      </c>
      <c r="I160" s="208"/>
      <c r="J160" s="205"/>
      <c r="K160" s="205"/>
      <c r="L160" s="209"/>
      <c r="M160" s="210"/>
      <c r="N160" s="211"/>
      <c r="O160" s="211"/>
      <c r="P160" s="211"/>
      <c r="Q160" s="211"/>
      <c r="R160" s="211"/>
      <c r="S160" s="211"/>
      <c r="T160" s="212"/>
      <c r="AT160" s="213" t="s">
        <v>143</v>
      </c>
      <c r="AU160" s="213" t="s">
        <v>79</v>
      </c>
      <c r="AV160" s="14" t="s">
        <v>79</v>
      </c>
      <c r="AW160" s="14" t="s">
        <v>33</v>
      </c>
      <c r="AX160" s="14" t="s">
        <v>71</v>
      </c>
      <c r="AY160" s="213" t="s">
        <v>127</v>
      </c>
    </row>
    <row r="161" spans="1:65" s="13" customFormat="1" ht="11.25">
      <c r="B161" s="193"/>
      <c r="C161" s="194"/>
      <c r="D161" s="187" t="s">
        <v>143</v>
      </c>
      <c r="E161" s="195" t="s">
        <v>19</v>
      </c>
      <c r="F161" s="196" t="s">
        <v>1254</v>
      </c>
      <c r="G161" s="194"/>
      <c r="H161" s="197">
        <v>4.3559999999999999</v>
      </c>
      <c r="I161" s="198"/>
      <c r="J161" s="194"/>
      <c r="K161" s="194"/>
      <c r="L161" s="199"/>
      <c r="M161" s="200"/>
      <c r="N161" s="201"/>
      <c r="O161" s="201"/>
      <c r="P161" s="201"/>
      <c r="Q161" s="201"/>
      <c r="R161" s="201"/>
      <c r="S161" s="201"/>
      <c r="T161" s="202"/>
      <c r="AT161" s="203" t="s">
        <v>143</v>
      </c>
      <c r="AU161" s="203" t="s">
        <v>79</v>
      </c>
      <c r="AV161" s="13" t="s">
        <v>81</v>
      </c>
      <c r="AW161" s="13" t="s">
        <v>33</v>
      </c>
      <c r="AX161" s="13" t="s">
        <v>79</v>
      </c>
      <c r="AY161" s="203" t="s">
        <v>127</v>
      </c>
    </row>
    <row r="162" spans="1:65" s="2" customFormat="1" ht="33" customHeight="1">
      <c r="A162" s="35"/>
      <c r="B162" s="36"/>
      <c r="C162" s="174" t="s">
        <v>308</v>
      </c>
      <c r="D162" s="174" t="s">
        <v>130</v>
      </c>
      <c r="E162" s="175" t="s">
        <v>1255</v>
      </c>
      <c r="F162" s="176" t="s">
        <v>1256</v>
      </c>
      <c r="G162" s="177" t="s">
        <v>147</v>
      </c>
      <c r="H162" s="178">
        <v>36.655000000000001</v>
      </c>
      <c r="I162" s="179"/>
      <c r="J162" s="180">
        <f>ROUND(I162*H162,2)</f>
        <v>0</v>
      </c>
      <c r="K162" s="176" t="s">
        <v>134</v>
      </c>
      <c r="L162" s="40"/>
      <c r="M162" s="181" t="s">
        <v>19</v>
      </c>
      <c r="N162" s="182" t="s">
        <v>42</v>
      </c>
      <c r="O162" s="65"/>
      <c r="P162" s="183">
        <f>O162*H162</f>
        <v>0</v>
      </c>
      <c r="Q162" s="183">
        <v>0</v>
      </c>
      <c r="R162" s="183">
        <f>Q162*H162</f>
        <v>0</v>
      </c>
      <c r="S162" s="183">
        <v>0</v>
      </c>
      <c r="T162" s="184">
        <f>S162*H162</f>
        <v>0</v>
      </c>
      <c r="U162" s="35"/>
      <c r="V162" s="35"/>
      <c r="W162" s="35"/>
      <c r="X162" s="35"/>
      <c r="Y162" s="35"/>
      <c r="Z162" s="35"/>
      <c r="AA162" s="35"/>
      <c r="AB162" s="35"/>
      <c r="AC162" s="35"/>
      <c r="AD162" s="35"/>
      <c r="AE162" s="35"/>
      <c r="AR162" s="185" t="s">
        <v>489</v>
      </c>
      <c r="AT162" s="185" t="s">
        <v>130</v>
      </c>
      <c r="AU162" s="185" t="s">
        <v>79</v>
      </c>
      <c r="AY162" s="18" t="s">
        <v>127</v>
      </c>
      <c r="BE162" s="186">
        <f>IF(N162="základní",J162,0)</f>
        <v>0</v>
      </c>
      <c r="BF162" s="186">
        <f>IF(N162="snížená",J162,0)</f>
        <v>0</v>
      </c>
      <c r="BG162" s="186">
        <f>IF(N162="zákl. přenesená",J162,0)</f>
        <v>0</v>
      </c>
      <c r="BH162" s="186">
        <f>IF(N162="sníž. přenesená",J162,0)</f>
        <v>0</v>
      </c>
      <c r="BI162" s="186">
        <f>IF(N162="nulová",J162,0)</f>
        <v>0</v>
      </c>
      <c r="BJ162" s="18" t="s">
        <v>79</v>
      </c>
      <c r="BK162" s="186">
        <f>ROUND(I162*H162,2)</f>
        <v>0</v>
      </c>
      <c r="BL162" s="18" t="s">
        <v>489</v>
      </c>
      <c r="BM162" s="185" t="s">
        <v>1257</v>
      </c>
    </row>
    <row r="163" spans="1:65" s="2" customFormat="1" ht="68.25">
      <c r="A163" s="35"/>
      <c r="B163" s="36"/>
      <c r="C163" s="37"/>
      <c r="D163" s="187" t="s">
        <v>137</v>
      </c>
      <c r="E163" s="37"/>
      <c r="F163" s="188" t="s">
        <v>1258</v>
      </c>
      <c r="G163" s="37"/>
      <c r="H163" s="37"/>
      <c r="I163" s="189"/>
      <c r="J163" s="37"/>
      <c r="K163" s="37"/>
      <c r="L163" s="40"/>
      <c r="M163" s="190"/>
      <c r="N163" s="191"/>
      <c r="O163" s="65"/>
      <c r="P163" s="65"/>
      <c r="Q163" s="65"/>
      <c r="R163" s="65"/>
      <c r="S163" s="65"/>
      <c r="T163" s="66"/>
      <c r="U163" s="35"/>
      <c r="V163" s="35"/>
      <c r="W163" s="35"/>
      <c r="X163" s="35"/>
      <c r="Y163" s="35"/>
      <c r="Z163" s="35"/>
      <c r="AA163" s="35"/>
      <c r="AB163" s="35"/>
      <c r="AC163" s="35"/>
      <c r="AD163" s="35"/>
      <c r="AE163" s="35"/>
      <c r="AT163" s="18" t="s">
        <v>137</v>
      </c>
      <c r="AU163" s="18" t="s">
        <v>79</v>
      </c>
    </row>
    <row r="164" spans="1:65" s="2" customFormat="1" ht="68.25">
      <c r="A164" s="35"/>
      <c r="B164" s="36"/>
      <c r="C164" s="37"/>
      <c r="D164" s="187" t="s">
        <v>139</v>
      </c>
      <c r="E164" s="37"/>
      <c r="F164" s="192" t="s">
        <v>620</v>
      </c>
      <c r="G164" s="37"/>
      <c r="H164" s="37"/>
      <c r="I164" s="189"/>
      <c r="J164" s="37"/>
      <c r="K164" s="37"/>
      <c r="L164" s="40"/>
      <c r="M164" s="190"/>
      <c r="N164" s="191"/>
      <c r="O164" s="65"/>
      <c r="P164" s="65"/>
      <c r="Q164" s="65"/>
      <c r="R164" s="65"/>
      <c r="S164" s="65"/>
      <c r="T164" s="66"/>
      <c r="U164" s="35"/>
      <c r="V164" s="35"/>
      <c r="W164" s="35"/>
      <c r="X164" s="35"/>
      <c r="Y164" s="35"/>
      <c r="Z164" s="35"/>
      <c r="AA164" s="35"/>
      <c r="AB164" s="35"/>
      <c r="AC164" s="35"/>
      <c r="AD164" s="35"/>
      <c r="AE164" s="35"/>
      <c r="AT164" s="18" t="s">
        <v>139</v>
      </c>
      <c r="AU164" s="18" t="s">
        <v>79</v>
      </c>
    </row>
    <row r="165" spans="1:65" s="2" customFormat="1" ht="19.5">
      <c r="A165" s="35"/>
      <c r="B165" s="36"/>
      <c r="C165" s="37"/>
      <c r="D165" s="187" t="s">
        <v>141</v>
      </c>
      <c r="E165" s="37"/>
      <c r="F165" s="192" t="s">
        <v>1007</v>
      </c>
      <c r="G165" s="37"/>
      <c r="H165" s="37"/>
      <c r="I165" s="189"/>
      <c r="J165" s="37"/>
      <c r="K165" s="37"/>
      <c r="L165" s="40"/>
      <c r="M165" s="190"/>
      <c r="N165" s="191"/>
      <c r="O165" s="65"/>
      <c r="P165" s="65"/>
      <c r="Q165" s="65"/>
      <c r="R165" s="65"/>
      <c r="S165" s="65"/>
      <c r="T165" s="66"/>
      <c r="U165" s="35"/>
      <c r="V165" s="35"/>
      <c r="W165" s="35"/>
      <c r="X165" s="35"/>
      <c r="Y165" s="35"/>
      <c r="Z165" s="35"/>
      <c r="AA165" s="35"/>
      <c r="AB165" s="35"/>
      <c r="AC165" s="35"/>
      <c r="AD165" s="35"/>
      <c r="AE165" s="35"/>
      <c r="AT165" s="18" t="s">
        <v>141</v>
      </c>
      <c r="AU165" s="18" t="s">
        <v>79</v>
      </c>
    </row>
    <row r="166" spans="1:65" s="14" customFormat="1" ht="11.25">
      <c r="B166" s="204"/>
      <c r="C166" s="205"/>
      <c r="D166" s="187" t="s">
        <v>143</v>
      </c>
      <c r="E166" s="206" t="s">
        <v>19</v>
      </c>
      <c r="F166" s="207" t="s">
        <v>1259</v>
      </c>
      <c r="G166" s="205"/>
      <c r="H166" s="206" t="s">
        <v>19</v>
      </c>
      <c r="I166" s="208"/>
      <c r="J166" s="205"/>
      <c r="K166" s="205"/>
      <c r="L166" s="209"/>
      <c r="M166" s="210"/>
      <c r="N166" s="211"/>
      <c r="O166" s="211"/>
      <c r="P166" s="211"/>
      <c r="Q166" s="211"/>
      <c r="R166" s="211"/>
      <c r="S166" s="211"/>
      <c r="T166" s="212"/>
      <c r="AT166" s="213" t="s">
        <v>143</v>
      </c>
      <c r="AU166" s="213" t="s">
        <v>79</v>
      </c>
      <c r="AV166" s="14" t="s">
        <v>79</v>
      </c>
      <c r="AW166" s="14" t="s">
        <v>33</v>
      </c>
      <c r="AX166" s="14" t="s">
        <v>71</v>
      </c>
      <c r="AY166" s="213" t="s">
        <v>127</v>
      </c>
    </row>
    <row r="167" spans="1:65" s="13" customFormat="1" ht="11.25">
      <c r="B167" s="193"/>
      <c r="C167" s="194"/>
      <c r="D167" s="187" t="s">
        <v>143</v>
      </c>
      <c r="E167" s="195" t="s">
        <v>19</v>
      </c>
      <c r="F167" s="196" t="s">
        <v>1260</v>
      </c>
      <c r="G167" s="194"/>
      <c r="H167" s="197">
        <v>36.655000000000001</v>
      </c>
      <c r="I167" s="198"/>
      <c r="J167" s="194"/>
      <c r="K167" s="194"/>
      <c r="L167" s="199"/>
      <c r="M167" s="200"/>
      <c r="N167" s="201"/>
      <c r="O167" s="201"/>
      <c r="P167" s="201"/>
      <c r="Q167" s="201"/>
      <c r="R167" s="201"/>
      <c r="S167" s="201"/>
      <c r="T167" s="202"/>
      <c r="AT167" s="203" t="s">
        <v>143</v>
      </c>
      <c r="AU167" s="203" t="s">
        <v>79</v>
      </c>
      <c r="AV167" s="13" t="s">
        <v>81</v>
      </c>
      <c r="AW167" s="13" t="s">
        <v>33</v>
      </c>
      <c r="AX167" s="13" t="s">
        <v>79</v>
      </c>
      <c r="AY167" s="203" t="s">
        <v>127</v>
      </c>
    </row>
    <row r="168" spans="1:65" s="2" customFormat="1" ht="33" customHeight="1">
      <c r="A168" s="35"/>
      <c r="B168" s="36"/>
      <c r="C168" s="174" t="s">
        <v>312</v>
      </c>
      <c r="D168" s="174" t="s">
        <v>130</v>
      </c>
      <c r="E168" s="175" t="s">
        <v>710</v>
      </c>
      <c r="F168" s="176" t="s">
        <v>711</v>
      </c>
      <c r="G168" s="177" t="s">
        <v>147</v>
      </c>
      <c r="H168" s="178">
        <v>79.099999999999994</v>
      </c>
      <c r="I168" s="179"/>
      <c r="J168" s="180">
        <f>ROUND(I168*H168,2)</f>
        <v>0</v>
      </c>
      <c r="K168" s="176" t="s">
        <v>134</v>
      </c>
      <c r="L168" s="40"/>
      <c r="M168" s="181" t="s">
        <v>19</v>
      </c>
      <c r="N168" s="182" t="s">
        <v>42</v>
      </c>
      <c r="O168" s="65"/>
      <c r="P168" s="183">
        <f>O168*H168</f>
        <v>0</v>
      </c>
      <c r="Q168" s="183">
        <v>0</v>
      </c>
      <c r="R168" s="183">
        <f>Q168*H168</f>
        <v>0</v>
      </c>
      <c r="S168" s="183">
        <v>0</v>
      </c>
      <c r="T168" s="184">
        <f>S168*H168</f>
        <v>0</v>
      </c>
      <c r="U168" s="35"/>
      <c r="V168" s="35"/>
      <c r="W168" s="35"/>
      <c r="X168" s="35"/>
      <c r="Y168" s="35"/>
      <c r="Z168" s="35"/>
      <c r="AA168" s="35"/>
      <c r="AB168" s="35"/>
      <c r="AC168" s="35"/>
      <c r="AD168" s="35"/>
      <c r="AE168" s="35"/>
      <c r="AR168" s="185" t="s">
        <v>489</v>
      </c>
      <c r="AT168" s="185" t="s">
        <v>130</v>
      </c>
      <c r="AU168" s="185" t="s">
        <v>79</v>
      </c>
      <c r="AY168" s="18" t="s">
        <v>127</v>
      </c>
      <c r="BE168" s="186">
        <f>IF(N168="základní",J168,0)</f>
        <v>0</v>
      </c>
      <c r="BF168" s="186">
        <f>IF(N168="snížená",J168,0)</f>
        <v>0</v>
      </c>
      <c r="BG168" s="186">
        <f>IF(N168="zákl. přenesená",J168,0)</f>
        <v>0</v>
      </c>
      <c r="BH168" s="186">
        <f>IF(N168="sníž. přenesená",J168,0)</f>
        <v>0</v>
      </c>
      <c r="BI168" s="186">
        <f>IF(N168="nulová",J168,0)</f>
        <v>0</v>
      </c>
      <c r="BJ168" s="18" t="s">
        <v>79</v>
      </c>
      <c r="BK168" s="186">
        <f>ROUND(I168*H168,2)</f>
        <v>0</v>
      </c>
      <c r="BL168" s="18" t="s">
        <v>489</v>
      </c>
      <c r="BM168" s="185" t="s">
        <v>1261</v>
      </c>
    </row>
    <row r="169" spans="1:65" s="2" customFormat="1" ht="68.25">
      <c r="A169" s="35"/>
      <c r="B169" s="36"/>
      <c r="C169" s="37"/>
      <c r="D169" s="187" t="s">
        <v>137</v>
      </c>
      <c r="E169" s="37"/>
      <c r="F169" s="188" t="s">
        <v>713</v>
      </c>
      <c r="G169" s="37"/>
      <c r="H169" s="37"/>
      <c r="I169" s="189"/>
      <c r="J169" s="37"/>
      <c r="K169" s="37"/>
      <c r="L169" s="40"/>
      <c r="M169" s="190"/>
      <c r="N169" s="191"/>
      <c r="O169" s="65"/>
      <c r="P169" s="65"/>
      <c r="Q169" s="65"/>
      <c r="R169" s="65"/>
      <c r="S169" s="65"/>
      <c r="T169" s="66"/>
      <c r="U169" s="35"/>
      <c r="V169" s="35"/>
      <c r="W169" s="35"/>
      <c r="X169" s="35"/>
      <c r="Y169" s="35"/>
      <c r="Z169" s="35"/>
      <c r="AA169" s="35"/>
      <c r="AB169" s="35"/>
      <c r="AC169" s="35"/>
      <c r="AD169" s="35"/>
      <c r="AE169" s="35"/>
      <c r="AT169" s="18" t="s">
        <v>137</v>
      </c>
      <c r="AU169" s="18" t="s">
        <v>79</v>
      </c>
    </row>
    <row r="170" spans="1:65" s="2" customFormat="1" ht="68.25">
      <c r="A170" s="35"/>
      <c r="B170" s="36"/>
      <c r="C170" s="37"/>
      <c r="D170" s="187" t="s">
        <v>139</v>
      </c>
      <c r="E170" s="37"/>
      <c r="F170" s="192" t="s">
        <v>620</v>
      </c>
      <c r="G170" s="37"/>
      <c r="H170" s="37"/>
      <c r="I170" s="189"/>
      <c r="J170" s="37"/>
      <c r="K170" s="37"/>
      <c r="L170" s="40"/>
      <c r="M170" s="190"/>
      <c r="N170" s="191"/>
      <c r="O170" s="65"/>
      <c r="P170" s="65"/>
      <c r="Q170" s="65"/>
      <c r="R170" s="65"/>
      <c r="S170" s="65"/>
      <c r="T170" s="66"/>
      <c r="U170" s="35"/>
      <c r="V170" s="35"/>
      <c r="W170" s="35"/>
      <c r="X170" s="35"/>
      <c r="Y170" s="35"/>
      <c r="Z170" s="35"/>
      <c r="AA170" s="35"/>
      <c r="AB170" s="35"/>
      <c r="AC170" s="35"/>
      <c r="AD170" s="35"/>
      <c r="AE170" s="35"/>
      <c r="AT170" s="18" t="s">
        <v>139</v>
      </c>
      <c r="AU170" s="18" t="s">
        <v>79</v>
      </c>
    </row>
    <row r="171" spans="1:65" s="2" customFormat="1" ht="19.5">
      <c r="A171" s="35"/>
      <c r="B171" s="36"/>
      <c r="C171" s="37"/>
      <c r="D171" s="187" t="s">
        <v>141</v>
      </c>
      <c r="E171" s="37"/>
      <c r="F171" s="192" t="s">
        <v>1007</v>
      </c>
      <c r="G171" s="37"/>
      <c r="H171" s="37"/>
      <c r="I171" s="189"/>
      <c r="J171" s="37"/>
      <c r="K171" s="37"/>
      <c r="L171" s="40"/>
      <c r="M171" s="190"/>
      <c r="N171" s="191"/>
      <c r="O171" s="65"/>
      <c r="P171" s="65"/>
      <c r="Q171" s="65"/>
      <c r="R171" s="65"/>
      <c r="S171" s="65"/>
      <c r="T171" s="66"/>
      <c r="U171" s="35"/>
      <c r="V171" s="35"/>
      <c r="W171" s="35"/>
      <c r="X171" s="35"/>
      <c r="Y171" s="35"/>
      <c r="Z171" s="35"/>
      <c r="AA171" s="35"/>
      <c r="AB171" s="35"/>
      <c r="AC171" s="35"/>
      <c r="AD171" s="35"/>
      <c r="AE171" s="35"/>
      <c r="AT171" s="18" t="s">
        <v>141</v>
      </c>
      <c r="AU171" s="18" t="s">
        <v>79</v>
      </c>
    </row>
    <row r="172" spans="1:65" s="13" customFormat="1" ht="11.25">
      <c r="B172" s="193"/>
      <c r="C172" s="194"/>
      <c r="D172" s="187" t="s">
        <v>143</v>
      </c>
      <c r="E172" s="195" t="s">
        <v>19</v>
      </c>
      <c r="F172" s="196" t="s">
        <v>1262</v>
      </c>
      <c r="G172" s="194"/>
      <c r="H172" s="197">
        <v>79.099999999999994</v>
      </c>
      <c r="I172" s="198"/>
      <c r="J172" s="194"/>
      <c r="K172" s="194"/>
      <c r="L172" s="199"/>
      <c r="M172" s="200"/>
      <c r="N172" s="201"/>
      <c r="O172" s="201"/>
      <c r="P172" s="201"/>
      <c r="Q172" s="201"/>
      <c r="R172" s="201"/>
      <c r="S172" s="201"/>
      <c r="T172" s="202"/>
      <c r="AT172" s="203" t="s">
        <v>143</v>
      </c>
      <c r="AU172" s="203" t="s">
        <v>79</v>
      </c>
      <c r="AV172" s="13" t="s">
        <v>81</v>
      </c>
      <c r="AW172" s="13" t="s">
        <v>33</v>
      </c>
      <c r="AX172" s="13" t="s">
        <v>79</v>
      </c>
      <c r="AY172" s="203" t="s">
        <v>127</v>
      </c>
    </row>
    <row r="173" spans="1:65" s="2" customFormat="1" ht="33" customHeight="1">
      <c r="A173" s="35"/>
      <c r="B173" s="36"/>
      <c r="C173" s="174" t="s">
        <v>318</v>
      </c>
      <c r="D173" s="174" t="s">
        <v>130</v>
      </c>
      <c r="E173" s="175" t="s">
        <v>725</v>
      </c>
      <c r="F173" s="176" t="s">
        <v>726</v>
      </c>
      <c r="G173" s="177" t="s">
        <v>147</v>
      </c>
      <c r="H173" s="178">
        <v>45.45</v>
      </c>
      <c r="I173" s="179"/>
      <c r="J173" s="180">
        <f>ROUND(I173*H173,2)</f>
        <v>0</v>
      </c>
      <c r="K173" s="176" t="s">
        <v>134</v>
      </c>
      <c r="L173" s="40"/>
      <c r="M173" s="181" t="s">
        <v>19</v>
      </c>
      <c r="N173" s="182" t="s">
        <v>42</v>
      </c>
      <c r="O173" s="65"/>
      <c r="P173" s="183">
        <f>O173*H173</f>
        <v>0</v>
      </c>
      <c r="Q173" s="183">
        <v>0</v>
      </c>
      <c r="R173" s="183">
        <f>Q173*H173</f>
        <v>0</v>
      </c>
      <c r="S173" s="183">
        <v>0</v>
      </c>
      <c r="T173" s="184">
        <f>S173*H173</f>
        <v>0</v>
      </c>
      <c r="U173" s="35"/>
      <c r="V173" s="35"/>
      <c r="W173" s="35"/>
      <c r="X173" s="35"/>
      <c r="Y173" s="35"/>
      <c r="Z173" s="35"/>
      <c r="AA173" s="35"/>
      <c r="AB173" s="35"/>
      <c r="AC173" s="35"/>
      <c r="AD173" s="35"/>
      <c r="AE173" s="35"/>
      <c r="AR173" s="185" t="s">
        <v>489</v>
      </c>
      <c r="AT173" s="185" t="s">
        <v>130</v>
      </c>
      <c r="AU173" s="185" t="s">
        <v>79</v>
      </c>
      <c r="AY173" s="18" t="s">
        <v>127</v>
      </c>
      <c r="BE173" s="186">
        <f>IF(N173="základní",J173,0)</f>
        <v>0</v>
      </c>
      <c r="BF173" s="186">
        <f>IF(N173="snížená",J173,0)</f>
        <v>0</v>
      </c>
      <c r="BG173" s="186">
        <f>IF(N173="zákl. přenesená",J173,0)</f>
        <v>0</v>
      </c>
      <c r="BH173" s="186">
        <f>IF(N173="sníž. přenesená",J173,0)</f>
        <v>0</v>
      </c>
      <c r="BI173" s="186">
        <f>IF(N173="nulová",J173,0)</f>
        <v>0</v>
      </c>
      <c r="BJ173" s="18" t="s">
        <v>79</v>
      </c>
      <c r="BK173" s="186">
        <f>ROUND(I173*H173,2)</f>
        <v>0</v>
      </c>
      <c r="BL173" s="18" t="s">
        <v>489</v>
      </c>
      <c r="BM173" s="185" t="s">
        <v>1263</v>
      </c>
    </row>
    <row r="174" spans="1:65" s="2" customFormat="1" ht="68.25">
      <c r="A174" s="35"/>
      <c r="B174" s="36"/>
      <c r="C174" s="37"/>
      <c r="D174" s="187" t="s">
        <v>137</v>
      </c>
      <c r="E174" s="37"/>
      <c r="F174" s="188" t="s">
        <v>728</v>
      </c>
      <c r="G174" s="37"/>
      <c r="H174" s="37"/>
      <c r="I174" s="189"/>
      <c r="J174" s="37"/>
      <c r="K174" s="37"/>
      <c r="L174" s="40"/>
      <c r="M174" s="190"/>
      <c r="N174" s="191"/>
      <c r="O174" s="65"/>
      <c r="P174" s="65"/>
      <c r="Q174" s="65"/>
      <c r="R174" s="65"/>
      <c r="S174" s="65"/>
      <c r="T174" s="66"/>
      <c r="U174" s="35"/>
      <c r="V174" s="35"/>
      <c r="W174" s="35"/>
      <c r="X174" s="35"/>
      <c r="Y174" s="35"/>
      <c r="Z174" s="35"/>
      <c r="AA174" s="35"/>
      <c r="AB174" s="35"/>
      <c r="AC174" s="35"/>
      <c r="AD174" s="35"/>
      <c r="AE174" s="35"/>
      <c r="AT174" s="18" t="s">
        <v>137</v>
      </c>
      <c r="AU174" s="18" t="s">
        <v>79</v>
      </c>
    </row>
    <row r="175" spans="1:65" s="2" customFormat="1" ht="68.25">
      <c r="A175" s="35"/>
      <c r="B175" s="36"/>
      <c r="C175" s="37"/>
      <c r="D175" s="187" t="s">
        <v>139</v>
      </c>
      <c r="E175" s="37"/>
      <c r="F175" s="192" t="s">
        <v>620</v>
      </c>
      <c r="G175" s="37"/>
      <c r="H175" s="37"/>
      <c r="I175" s="189"/>
      <c r="J175" s="37"/>
      <c r="K175" s="37"/>
      <c r="L175" s="40"/>
      <c r="M175" s="190"/>
      <c r="N175" s="191"/>
      <c r="O175" s="65"/>
      <c r="P175" s="65"/>
      <c r="Q175" s="65"/>
      <c r="R175" s="65"/>
      <c r="S175" s="65"/>
      <c r="T175" s="66"/>
      <c r="U175" s="35"/>
      <c r="V175" s="35"/>
      <c r="W175" s="35"/>
      <c r="X175" s="35"/>
      <c r="Y175" s="35"/>
      <c r="Z175" s="35"/>
      <c r="AA175" s="35"/>
      <c r="AB175" s="35"/>
      <c r="AC175" s="35"/>
      <c r="AD175" s="35"/>
      <c r="AE175" s="35"/>
      <c r="AT175" s="18" t="s">
        <v>139</v>
      </c>
      <c r="AU175" s="18" t="s">
        <v>79</v>
      </c>
    </row>
    <row r="176" spans="1:65" s="2" customFormat="1" ht="19.5">
      <c r="A176" s="35"/>
      <c r="B176" s="36"/>
      <c r="C176" s="37"/>
      <c r="D176" s="187" t="s">
        <v>141</v>
      </c>
      <c r="E176" s="37"/>
      <c r="F176" s="192" t="s">
        <v>1007</v>
      </c>
      <c r="G176" s="37"/>
      <c r="H176" s="37"/>
      <c r="I176" s="189"/>
      <c r="J176" s="37"/>
      <c r="K176" s="37"/>
      <c r="L176" s="40"/>
      <c r="M176" s="190"/>
      <c r="N176" s="191"/>
      <c r="O176" s="65"/>
      <c r="P176" s="65"/>
      <c r="Q176" s="65"/>
      <c r="R176" s="65"/>
      <c r="S176" s="65"/>
      <c r="T176" s="66"/>
      <c r="U176" s="35"/>
      <c r="V176" s="35"/>
      <c r="W176" s="35"/>
      <c r="X176" s="35"/>
      <c r="Y176" s="35"/>
      <c r="Z176" s="35"/>
      <c r="AA176" s="35"/>
      <c r="AB176" s="35"/>
      <c r="AC176" s="35"/>
      <c r="AD176" s="35"/>
      <c r="AE176" s="35"/>
      <c r="AT176" s="18" t="s">
        <v>141</v>
      </c>
      <c r="AU176" s="18" t="s">
        <v>79</v>
      </c>
    </row>
    <row r="177" spans="1:65" s="13" customFormat="1" ht="11.25">
      <c r="B177" s="193"/>
      <c r="C177" s="194"/>
      <c r="D177" s="187" t="s">
        <v>143</v>
      </c>
      <c r="E177" s="195" t="s">
        <v>19</v>
      </c>
      <c r="F177" s="196" t="s">
        <v>1264</v>
      </c>
      <c r="G177" s="194"/>
      <c r="H177" s="197">
        <v>0</v>
      </c>
      <c r="I177" s="198"/>
      <c r="J177" s="194"/>
      <c r="K177" s="194"/>
      <c r="L177" s="199"/>
      <c r="M177" s="200"/>
      <c r="N177" s="201"/>
      <c r="O177" s="201"/>
      <c r="P177" s="201"/>
      <c r="Q177" s="201"/>
      <c r="R177" s="201"/>
      <c r="S177" s="201"/>
      <c r="T177" s="202"/>
      <c r="AT177" s="203" t="s">
        <v>143</v>
      </c>
      <c r="AU177" s="203" t="s">
        <v>79</v>
      </c>
      <c r="AV177" s="13" t="s">
        <v>81</v>
      </c>
      <c r="AW177" s="13" t="s">
        <v>33</v>
      </c>
      <c r="AX177" s="13" t="s">
        <v>71</v>
      </c>
      <c r="AY177" s="203" t="s">
        <v>127</v>
      </c>
    </row>
    <row r="178" spans="1:65" s="13" customFormat="1" ht="11.25">
      <c r="B178" s="193"/>
      <c r="C178" s="194"/>
      <c r="D178" s="187" t="s">
        <v>143</v>
      </c>
      <c r="E178" s="195" t="s">
        <v>19</v>
      </c>
      <c r="F178" s="196" t="s">
        <v>1265</v>
      </c>
      <c r="G178" s="194"/>
      <c r="H178" s="197">
        <v>45.45</v>
      </c>
      <c r="I178" s="198"/>
      <c r="J178" s="194"/>
      <c r="K178" s="194"/>
      <c r="L178" s="199"/>
      <c r="M178" s="200"/>
      <c r="N178" s="201"/>
      <c r="O178" s="201"/>
      <c r="P178" s="201"/>
      <c r="Q178" s="201"/>
      <c r="R178" s="201"/>
      <c r="S178" s="201"/>
      <c r="T178" s="202"/>
      <c r="AT178" s="203" t="s">
        <v>143</v>
      </c>
      <c r="AU178" s="203" t="s">
        <v>79</v>
      </c>
      <c r="AV178" s="13" t="s">
        <v>81</v>
      </c>
      <c r="AW178" s="13" t="s">
        <v>33</v>
      </c>
      <c r="AX178" s="13" t="s">
        <v>79</v>
      </c>
      <c r="AY178" s="203" t="s">
        <v>127</v>
      </c>
    </row>
    <row r="179" spans="1:65" s="2" customFormat="1" ht="36">
      <c r="A179" s="35"/>
      <c r="B179" s="36"/>
      <c r="C179" s="174" t="s">
        <v>329</v>
      </c>
      <c r="D179" s="174" t="s">
        <v>130</v>
      </c>
      <c r="E179" s="175" t="s">
        <v>751</v>
      </c>
      <c r="F179" s="176" t="s">
        <v>752</v>
      </c>
      <c r="G179" s="177" t="s">
        <v>147</v>
      </c>
      <c r="H179" s="178">
        <v>2.2000000000000002</v>
      </c>
      <c r="I179" s="179"/>
      <c r="J179" s="180">
        <f>ROUND(I179*H179,2)</f>
        <v>0</v>
      </c>
      <c r="K179" s="176" t="s">
        <v>134</v>
      </c>
      <c r="L179" s="40"/>
      <c r="M179" s="181" t="s">
        <v>19</v>
      </c>
      <c r="N179" s="182" t="s">
        <v>42</v>
      </c>
      <c r="O179" s="65"/>
      <c r="P179" s="183">
        <f>O179*H179</f>
        <v>0</v>
      </c>
      <c r="Q179" s="183">
        <v>0</v>
      </c>
      <c r="R179" s="183">
        <f>Q179*H179</f>
        <v>0</v>
      </c>
      <c r="S179" s="183">
        <v>0</v>
      </c>
      <c r="T179" s="184">
        <f>S179*H179</f>
        <v>0</v>
      </c>
      <c r="U179" s="35"/>
      <c r="V179" s="35"/>
      <c r="W179" s="35"/>
      <c r="X179" s="35"/>
      <c r="Y179" s="35"/>
      <c r="Z179" s="35"/>
      <c r="AA179" s="35"/>
      <c r="AB179" s="35"/>
      <c r="AC179" s="35"/>
      <c r="AD179" s="35"/>
      <c r="AE179" s="35"/>
      <c r="AR179" s="185" t="s">
        <v>489</v>
      </c>
      <c r="AT179" s="185" t="s">
        <v>130</v>
      </c>
      <c r="AU179" s="185" t="s">
        <v>79</v>
      </c>
      <c r="AY179" s="18" t="s">
        <v>127</v>
      </c>
      <c r="BE179" s="186">
        <f>IF(N179="základní",J179,0)</f>
        <v>0</v>
      </c>
      <c r="BF179" s="186">
        <f>IF(N179="snížená",J179,0)</f>
        <v>0</v>
      </c>
      <c r="BG179" s="186">
        <f>IF(N179="zákl. přenesená",J179,0)</f>
        <v>0</v>
      </c>
      <c r="BH179" s="186">
        <f>IF(N179="sníž. přenesená",J179,0)</f>
        <v>0</v>
      </c>
      <c r="BI179" s="186">
        <f>IF(N179="nulová",J179,0)</f>
        <v>0</v>
      </c>
      <c r="BJ179" s="18" t="s">
        <v>79</v>
      </c>
      <c r="BK179" s="186">
        <f>ROUND(I179*H179,2)</f>
        <v>0</v>
      </c>
      <c r="BL179" s="18" t="s">
        <v>489</v>
      </c>
      <c r="BM179" s="185" t="s">
        <v>1266</v>
      </c>
    </row>
    <row r="180" spans="1:65" s="2" customFormat="1" ht="68.25">
      <c r="A180" s="35"/>
      <c r="B180" s="36"/>
      <c r="C180" s="37"/>
      <c r="D180" s="187" t="s">
        <v>137</v>
      </c>
      <c r="E180" s="37"/>
      <c r="F180" s="188" t="s">
        <v>754</v>
      </c>
      <c r="G180" s="37"/>
      <c r="H180" s="37"/>
      <c r="I180" s="189"/>
      <c r="J180" s="37"/>
      <c r="K180" s="37"/>
      <c r="L180" s="40"/>
      <c r="M180" s="190"/>
      <c r="N180" s="191"/>
      <c r="O180" s="65"/>
      <c r="P180" s="65"/>
      <c r="Q180" s="65"/>
      <c r="R180" s="65"/>
      <c r="S180" s="65"/>
      <c r="T180" s="66"/>
      <c r="U180" s="35"/>
      <c r="V180" s="35"/>
      <c r="W180" s="35"/>
      <c r="X180" s="35"/>
      <c r="Y180" s="35"/>
      <c r="Z180" s="35"/>
      <c r="AA180" s="35"/>
      <c r="AB180" s="35"/>
      <c r="AC180" s="35"/>
      <c r="AD180" s="35"/>
      <c r="AE180" s="35"/>
      <c r="AT180" s="18" t="s">
        <v>137</v>
      </c>
      <c r="AU180" s="18" t="s">
        <v>79</v>
      </c>
    </row>
    <row r="181" spans="1:65" s="2" customFormat="1" ht="68.25">
      <c r="A181" s="35"/>
      <c r="B181" s="36"/>
      <c r="C181" s="37"/>
      <c r="D181" s="187" t="s">
        <v>139</v>
      </c>
      <c r="E181" s="37"/>
      <c r="F181" s="192" t="s">
        <v>620</v>
      </c>
      <c r="G181" s="37"/>
      <c r="H181" s="37"/>
      <c r="I181" s="189"/>
      <c r="J181" s="37"/>
      <c r="K181" s="37"/>
      <c r="L181" s="40"/>
      <c r="M181" s="190"/>
      <c r="N181" s="191"/>
      <c r="O181" s="65"/>
      <c r="P181" s="65"/>
      <c r="Q181" s="65"/>
      <c r="R181" s="65"/>
      <c r="S181" s="65"/>
      <c r="T181" s="66"/>
      <c r="U181" s="35"/>
      <c r="V181" s="35"/>
      <c r="W181" s="35"/>
      <c r="X181" s="35"/>
      <c r="Y181" s="35"/>
      <c r="Z181" s="35"/>
      <c r="AA181" s="35"/>
      <c r="AB181" s="35"/>
      <c r="AC181" s="35"/>
      <c r="AD181" s="35"/>
      <c r="AE181" s="35"/>
      <c r="AT181" s="18" t="s">
        <v>139</v>
      </c>
      <c r="AU181" s="18" t="s">
        <v>79</v>
      </c>
    </row>
    <row r="182" spans="1:65" s="2" customFormat="1" ht="19.5">
      <c r="A182" s="35"/>
      <c r="B182" s="36"/>
      <c r="C182" s="37"/>
      <c r="D182" s="187" t="s">
        <v>141</v>
      </c>
      <c r="E182" s="37"/>
      <c r="F182" s="192" t="s">
        <v>1007</v>
      </c>
      <c r="G182" s="37"/>
      <c r="H182" s="37"/>
      <c r="I182" s="189"/>
      <c r="J182" s="37"/>
      <c r="K182" s="37"/>
      <c r="L182" s="40"/>
      <c r="M182" s="190"/>
      <c r="N182" s="191"/>
      <c r="O182" s="65"/>
      <c r="P182" s="65"/>
      <c r="Q182" s="65"/>
      <c r="R182" s="65"/>
      <c r="S182" s="65"/>
      <c r="T182" s="66"/>
      <c r="U182" s="35"/>
      <c r="V182" s="35"/>
      <c r="W182" s="35"/>
      <c r="X182" s="35"/>
      <c r="Y182" s="35"/>
      <c r="Z182" s="35"/>
      <c r="AA182" s="35"/>
      <c r="AB182" s="35"/>
      <c r="AC182" s="35"/>
      <c r="AD182" s="35"/>
      <c r="AE182" s="35"/>
      <c r="AT182" s="18" t="s">
        <v>141</v>
      </c>
      <c r="AU182" s="18" t="s">
        <v>79</v>
      </c>
    </row>
    <row r="183" spans="1:65" s="2" customFormat="1" ht="36">
      <c r="A183" s="35"/>
      <c r="B183" s="36"/>
      <c r="C183" s="174" t="s">
        <v>336</v>
      </c>
      <c r="D183" s="174" t="s">
        <v>130</v>
      </c>
      <c r="E183" s="175" t="s">
        <v>731</v>
      </c>
      <c r="F183" s="176" t="s">
        <v>732</v>
      </c>
      <c r="G183" s="177" t="s">
        <v>147</v>
      </c>
      <c r="H183" s="178">
        <v>5.1120000000000001</v>
      </c>
      <c r="I183" s="179"/>
      <c r="J183" s="180">
        <f>ROUND(I183*H183,2)</f>
        <v>0</v>
      </c>
      <c r="K183" s="176" t="s">
        <v>134</v>
      </c>
      <c r="L183" s="40"/>
      <c r="M183" s="181" t="s">
        <v>19</v>
      </c>
      <c r="N183" s="182" t="s">
        <v>42</v>
      </c>
      <c r="O183" s="65"/>
      <c r="P183" s="183">
        <f>O183*H183</f>
        <v>0</v>
      </c>
      <c r="Q183" s="183">
        <v>0</v>
      </c>
      <c r="R183" s="183">
        <f>Q183*H183</f>
        <v>0</v>
      </c>
      <c r="S183" s="183">
        <v>0</v>
      </c>
      <c r="T183" s="184">
        <f>S183*H183</f>
        <v>0</v>
      </c>
      <c r="U183" s="35"/>
      <c r="V183" s="35"/>
      <c r="W183" s="35"/>
      <c r="X183" s="35"/>
      <c r="Y183" s="35"/>
      <c r="Z183" s="35"/>
      <c r="AA183" s="35"/>
      <c r="AB183" s="35"/>
      <c r="AC183" s="35"/>
      <c r="AD183" s="35"/>
      <c r="AE183" s="35"/>
      <c r="AR183" s="185" t="s">
        <v>489</v>
      </c>
      <c r="AT183" s="185" t="s">
        <v>130</v>
      </c>
      <c r="AU183" s="185" t="s">
        <v>79</v>
      </c>
      <c r="AY183" s="18" t="s">
        <v>127</v>
      </c>
      <c r="BE183" s="186">
        <f>IF(N183="základní",J183,0)</f>
        <v>0</v>
      </c>
      <c r="BF183" s="186">
        <f>IF(N183="snížená",J183,0)</f>
        <v>0</v>
      </c>
      <c r="BG183" s="186">
        <f>IF(N183="zákl. přenesená",J183,0)</f>
        <v>0</v>
      </c>
      <c r="BH183" s="186">
        <f>IF(N183="sníž. přenesená",J183,0)</f>
        <v>0</v>
      </c>
      <c r="BI183" s="186">
        <f>IF(N183="nulová",J183,0)</f>
        <v>0</v>
      </c>
      <c r="BJ183" s="18" t="s">
        <v>79</v>
      </c>
      <c r="BK183" s="186">
        <f>ROUND(I183*H183,2)</f>
        <v>0</v>
      </c>
      <c r="BL183" s="18" t="s">
        <v>489</v>
      </c>
      <c r="BM183" s="185" t="s">
        <v>1267</v>
      </c>
    </row>
    <row r="184" spans="1:65" s="2" customFormat="1" ht="68.25">
      <c r="A184" s="35"/>
      <c r="B184" s="36"/>
      <c r="C184" s="37"/>
      <c r="D184" s="187" t="s">
        <v>137</v>
      </c>
      <c r="E184" s="37"/>
      <c r="F184" s="188" t="s">
        <v>734</v>
      </c>
      <c r="G184" s="37"/>
      <c r="H184" s="37"/>
      <c r="I184" s="189"/>
      <c r="J184" s="37"/>
      <c r="K184" s="37"/>
      <c r="L184" s="40"/>
      <c r="M184" s="190"/>
      <c r="N184" s="191"/>
      <c r="O184" s="65"/>
      <c r="P184" s="65"/>
      <c r="Q184" s="65"/>
      <c r="R184" s="65"/>
      <c r="S184" s="65"/>
      <c r="T184" s="66"/>
      <c r="U184" s="35"/>
      <c r="V184" s="35"/>
      <c r="W184" s="35"/>
      <c r="X184" s="35"/>
      <c r="Y184" s="35"/>
      <c r="Z184" s="35"/>
      <c r="AA184" s="35"/>
      <c r="AB184" s="35"/>
      <c r="AC184" s="35"/>
      <c r="AD184" s="35"/>
      <c r="AE184" s="35"/>
      <c r="AT184" s="18" t="s">
        <v>137</v>
      </c>
      <c r="AU184" s="18" t="s">
        <v>79</v>
      </c>
    </row>
    <row r="185" spans="1:65" s="2" customFormat="1" ht="68.25">
      <c r="A185" s="35"/>
      <c r="B185" s="36"/>
      <c r="C185" s="37"/>
      <c r="D185" s="187" t="s">
        <v>139</v>
      </c>
      <c r="E185" s="37"/>
      <c r="F185" s="192" t="s">
        <v>620</v>
      </c>
      <c r="G185" s="37"/>
      <c r="H185" s="37"/>
      <c r="I185" s="189"/>
      <c r="J185" s="37"/>
      <c r="K185" s="37"/>
      <c r="L185" s="40"/>
      <c r="M185" s="190"/>
      <c r="N185" s="191"/>
      <c r="O185" s="65"/>
      <c r="P185" s="65"/>
      <c r="Q185" s="65"/>
      <c r="R185" s="65"/>
      <c r="S185" s="65"/>
      <c r="T185" s="66"/>
      <c r="U185" s="35"/>
      <c r="V185" s="35"/>
      <c r="W185" s="35"/>
      <c r="X185" s="35"/>
      <c r="Y185" s="35"/>
      <c r="Z185" s="35"/>
      <c r="AA185" s="35"/>
      <c r="AB185" s="35"/>
      <c r="AC185" s="35"/>
      <c r="AD185" s="35"/>
      <c r="AE185" s="35"/>
      <c r="AT185" s="18" t="s">
        <v>139</v>
      </c>
      <c r="AU185" s="18" t="s">
        <v>79</v>
      </c>
    </row>
    <row r="186" spans="1:65" s="2" customFormat="1" ht="39">
      <c r="A186" s="35"/>
      <c r="B186" s="36"/>
      <c r="C186" s="37"/>
      <c r="D186" s="187" t="s">
        <v>141</v>
      </c>
      <c r="E186" s="37"/>
      <c r="F186" s="192" t="s">
        <v>1268</v>
      </c>
      <c r="G186" s="37"/>
      <c r="H186" s="37"/>
      <c r="I186" s="189"/>
      <c r="J186" s="37"/>
      <c r="K186" s="37"/>
      <c r="L186" s="40"/>
      <c r="M186" s="190"/>
      <c r="N186" s="191"/>
      <c r="O186" s="65"/>
      <c r="P186" s="65"/>
      <c r="Q186" s="65"/>
      <c r="R186" s="65"/>
      <c r="S186" s="65"/>
      <c r="T186" s="66"/>
      <c r="U186" s="35"/>
      <c r="V186" s="35"/>
      <c r="W186" s="35"/>
      <c r="X186" s="35"/>
      <c r="Y186" s="35"/>
      <c r="Z186" s="35"/>
      <c r="AA186" s="35"/>
      <c r="AB186" s="35"/>
      <c r="AC186" s="35"/>
      <c r="AD186" s="35"/>
      <c r="AE186" s="35"/>
      <c r="AT186" s="18" t="s">
        <v>141</v>
      </c>
      <c r="AU186" s="18" t="s">
        <v>79</v>
      </c>
    </row>
    <row r="187" spans="1:65" s="14" customFormat="1" ht="11.25">
      <c r="B187" s="204"/>
      <c r="C187" s="205"/>
      <c r="D187" s="187" t="s">
        <v>143</v>
      </c>
      <c r="E187" s="206" t="s">
        <v>19</v>
      </c>
      <c r="F187" s="207" t="s">
        <v>1269</v>
      </c>
      <c r="G187" s="205"/>
      <c r="H187" s="206" t="s">
        <v>19</v>
      </c>
      <c r="I187" s="208"/>
      <c r="J187" s="205"/>
      <c r="K187" s="205"/>
      <c r="L187" s="209"/>
      <c r="M187" s="210"/>
      <c r="N187" s="211"/>
      <c r="O187" s="211"/>
      <c r="P187" s="211"/>
      <c r="Q187" s="211"/>
      <c r="R187" s="211"/>
      <c r="S187" s="211"/>
      <c r="T187" s="212"/>
      <c r="AT187" s="213" t="s">
        <v>143</v>
      </c>
      <c r="AU187" s="213" t="s">
        <v>79</v>
      </c>
      <c r="AV187" s="14" t="s">
        <v>79</v>
      </c>
      <c r="AW187" s="14" t="s">
        <v>33</v>
      </c>
      <c r="AX187" s="14" t="s">
        <v>71</v>
      </c>
      <c r="AY187" s="213" t="s">
        <v>127</v>
      </c>
    </row>
    <row r="188" spans="1:65" s="13" customFormat="1" ht="11.25">
      <c r="B188" s="193"/>
      <c r="C188" s="194"/>
      <c r="D188" s="187" t="s">
        <v>143</v>
      </c>
      <c r="E188" s="195" t="s">
        <v>19</v>
      </c>
      <c r="F188" s="196" t="s">
        <v>1270</v>
      </c>
      <c r="G188" s="194"/>
      <c r="H188" s="197">
        <v>5.1120000000000001</v>
      </c>
      <c r="I188" s="198"/>
      <c r="J188" s="194"/>
      <c r="K188" s="194"/>
      <c r="L188" s="199"/>
      <c r="M188" s="200"/>
      <c r="N188" s="201"/>
      <c r="O188" s="201"/>
      <c r="P188" s="201"/>
      <c r="Q188" s="201"/>
      <c r="R188" s="201"/>
      <c r="S188" s="201"/>
      <c r="T188" s="202"/>
      <c r="AT188" s="203" t="s">
        <v>143</v>
      </c>
      <c r="AU188" s="203" t="s">
        <v>79</v>
      </c>
      <c r="AV188" s="13" t="s">
        <v>81</v>
      </c>
      <c r="AW188" s="13" t="s">
        <v>33</v>
      </c>
      <c r="AX188" s="13" t="s">
        <v>79</v>
      </c>
      <c r="AY188" s="203" t="s">
        <v>127</v>
      </c>
    </row>
    <row r="189" spans="1:65" s="2" customFormat="1" ht="16.5" customHeight="1">
      <c r="A189" s="35"/>
      <c r="B189" s="36"/>
      <c r="C189" s="174" t="s">
        <v>342</v>
      </c>
      <c r="D189" s="174" t="s">
        <v>130</v>
      </c>
      <c r="E189" s="175" t="s">
        <v>702</v>
      </c>
      <c r="F189" s="176" t="s">
        <v>703</v>
      </c>
      <c r="G189" s="177" t="s">
        <v>147</v>
      </c>
      <c r="H189" s="178">
        <v>42</v>
      </c>
      <c r="I189" s="179"/>
      <c r="J189" s="180">
        <f>ROUND(I189*H189,2)</f>
        <v>0</v>
      </c>
      <c r="K189" s="176" t="s">
        <v>134</v>
      </c>
      <c r="L189" s="40"/>
      <c r="M189" s="181" t="s">
        <v>19</v>
      </c>
      <c r="N189" s="182" t="s">
        <v>42</v>
      </c>
      <c r="O189" s="65"/>
      <c r="P189" s="183">
        <f>O189*H189</f>
        <v>0</v>
      </c>
      <c r="Q189" s="183">
        <v>0</v>
      </c>
      <c r="R189" s="183">
        <f>Q189*H189</f>
        <v>0</v>
      </c>
      <c r="S189" s="183">
        <v>0</v>
      </c>
      <c r="T189" s="184">
        <f>S189*H189</f>
        <v>0</v>
      </c>
      <c r="U189" s="35"/>
      <c r="V189" s="35"/>
      <c r="W189" s="35"/>
      <c r="X189" s="35"/>
      <c r="Y189" s="35"/>
      <c r="Z189" s="35"/>
      <c r="AA189" s="35"/>
      <c r="AB189" s="35"/>
      <c r="AC189" s="35"/>
      <c r="AD189" s="35"/>
      <c r="AE189" s="35"/>
      <c r="AR189" s="185" t="s">
        <v>489</v>
      </c>
      <c r="AT189" s="185" t="s">
        <v>130</v>
      </c>
      <c r="AU189" s="185" t="s">
        <v>79</v>
      </c>
      <c r="AY189" s="18" t="s">
        <v>127</v>
      </c>
      <c r="BE189" s="186">
        <f>IF(N189="základní",J189,0)</f>
        <v>0</v>
      </c>
      <c r="BF189" s="186">
        <f>IF(N189="snížená",J189,0)</f>
        <v>0</v>
      </c>
      <c r="BG189" s="186">
        <f>IF(N189="zákl. přenesená",J189,0)</f>
        <v>0</v>
      </c>
      <c r="BH189" s="186">
        <f>IF(N189="sníž. přenesená",J189,0)</f>
        <v>0</v>
      </c>
      <c r="BI189" s="186">
        <f>IF(N189="nulová",J189,0)</f>
        <v>0</v>
      </c>
      <c r="BJ189" s="18" t="s">
        <v>79</v>
      </c>
      <c r="BK189" s="186">
        <f>ROUND(I189*H189,2)</f>
        <v>0</v>
      </c>
      <c r="BL189" s="18" t="s">
        <v>489</v>
      </c>
      <c r="BM189" s="185" t="s">
        <v>1271</v>
      </c>
    </row>
    <row r="190" spans="1:65" s="2" customFormat="1" ht="29.25">
      <c r="A190" s="35"/>
      <c r="B190" s="36"/>
      <c r="C190" s="37"/>
      <c r="D190" s="187" t="s">
        <v>137</v>
      </c>
      <c r="E190" s="37"/>
      <c r="F190" s="188" t="s">
        <v>705</v>
      </c>
      <c r="G190" s="37"/>
      <c r="H190" s="37"/>
      <c r="I190" s="189"/>
      <c r="J190" s="37"/>
      <c r="K190" s="37"/>
      <c r="L190" s="40"/>
      <c r="M190" s="190"/>
      <c r="N190" s="191"/>
      <c r="O190" s="65"/>
      <c r="P190" s="65"/>
      <c r="Q190" s="65"/>
      <c r="R190" s="65"/>
      <c r="S190" s="65"/>
      <c r="T190" s="66"/>
      <c r="U190" s="35"/>
      <c r="V190" s="35"/>
      <c r="W190" s="35"/>
      <c r="X190" s="35"/>
      <c r="Y190" s="35"/>
      <c r="Z190" s="35"/>
      <c r="AA190" s="35"/>
      <c r="AB190" s="35"/>
      <c r="AC190" s="35"/>
      <c r="AD190" s="35"/>
      <c r="AE190" s="35"/>
      <c r="AT190" s="18" t="s">
        <v>137</v>
      </c>
      <c r="AU190" s="18" t="s">
        <v>79</v>
      </c>
    </row>
    <row r="191" spans="1:65" s="2" customFormat="1" ht="39">
      <c r="A191" s="35"/>
      <c r="B191" s="36"/>
      <c r="C191" s="37"/>
      <c r="D191" s="187" t="s">
        <v>139</v>
      </c>
      <c r="E191" s="37"/>
      <c r="F191" s="192" t="s">
        <v>661</v>
      </c>
      <c r="G191" s="37"/>
      <c r="H191" s="37"/>
      <c r="I191" s="189"/>
      <c r="J191" s="37"/>
      <c r="K191" s="37"/>
      <c r="L191" s="40"/>
      <c r="M191" s="190"/>
      <c r="N191" s="191"/>
      <c r="O191" s="65"/>
      <c r="P191" s="65"/>
      <c r="Q191" s="65"/>
      <c r="R191" s="65"/>
      <c r="S191" s="65"/>
      <c r="T191" s="66"/>
      <c r="U191" s="35"/>
      <c r="V191" s="35"/>
      <c r="W191" s="35"/>
      <c r="X191" s="35"/>
      <c r="Y191" s="35"/>
      <c r="Z191" s="35"/>
      <c r="AA191" s="35"/>
      <c r="AB191" s="35"/>
      <c r="AC191" s="35"/>
      <c r="AD191" s="35"/>
      <c r="AE191" s="35"/>
      <c r="AT191" s="18" t="s">
        <v>139</v>
      </c>
      <c r="AU191" s="18" t="s">
        <v>79</v>
      </c>
    </row>
    <row r="192" spans="1:65" s="2" customFormat="1" ht="16.5" customHeight="1">
      <c r="A192" s="35"/>
      <c r="B192" s="36"/>
      <c r="C192" s="174" t="s">
        <v>351</v>
      </c>
      <c r="D192" s="174" t="s">
        <v>130</v>
      </c>
      <c r="E192" s="175" t="s">
        <v>691</v>
      </c>
      <c r="F192" s="176" t="s">
        <v>692</v>
      </c>
      <c r="G192" s="177" t="s">
        <v>147</v>
      </c>
      <c r="H192" s="178">
        <v>2.2000000000000002</v>
      </c>
      <c r="I192" s="179"/>
      <c r="J192" s="180">
        <f>ROUND(I192*H192,2)</f>
        <v>0</v>
      </c>
      <c r="K192" s="176" t="s">
        <v>134</v>
      </c>
      <c r="L192" s="40"/>
      <c r="M192" s="181" t="s">
        <v>19</v>
      </c>
      <c r="N192" s="182" t="s">
        <v>42</v>
      </c>
      <c r="O192" s="65"/>
      <c r="P192" s="183">
        <f>O192*H192</f>
        <v>0</v>
      </c>
      <c r="Q192" s="183">
        <v>0</v>
      </c>
      <c r="R192" s="183">
        <f>Q192*H192</f>
        <v>0</v>
      </c>
      <c r="S192" s="183">
        <v>0</v>
      </c>
      <c r="T192" s="184">
        <f>S192*H192</f>
        <v>0</v>
      </c>
      <c r="U192" s="35"/>
      <c r="V192" s="35"/>
      <c r="W192" s="35"/>
      <c r="X192" s="35"/>
      <c r="Y192" s="35"/>
      <c r="Z192" s="35"/>
      <c r="AA192" s="35"/>
      <c r="AB192" s="35"/>
      <c r="AC192" s="35"/>
      <c r="AD192" s="35"/>
      <c r="AE192" s="35"/>
      <c r="AR192" s="185" t="s">
        <v>489</v>
      </c>
      <c r="AT192" s="185" t="s">
        <v>130</v>
      </c>
      <c r="AU192" s="185" t="s">
        <v>79</v>
      </c>
      <c r="AY192" s="18" t="s">
        <v>127</v>
      </c>
      <c r="BE192" s="186">
        <f>IF(N192="základní",J192,0)</f>
        <v>0</v>
      </c>
      <c r="BF192" s="186">
        <f>IF(N192="snížená",J192,0)</f>
        <v>0</v>
      </c>
      <c r="BG192" s="186">
        <f>IF(N192="zákl. přenesená",J192,0)</f>
        <v>0</v>
      </c>
      <c r="BH192" s="186">
        <f>IF(N192="sníž. přenesená",J192,0)</f>
        <v>0</v>
      </c>
      <c r="BI192" s="186">
        <f>IF(N192="nulová",J192,0)</f>
        <v>0</v>
      </c>
      <c r="BJ192" s="18" t="s">
        <v>79</v>
      </c>
      <c r="BK192" s="186">
        <f>ROUND(I192*H192,2)</f>
        <v>0</v>
      </c>
      <c r="BL192" s="18" t="s">
        <v>489</v>
      </c>
      <c r="BM192" s="185" t="s">
        <v>1272</v>
      </c>
    </row>
    <row r="193" spans="1:65" s="2" customFormat="1" ht="29.25">
      <c r="A193" s="35"/>
      <c r="B193" s="36"/>
      <c r="C193" s="37"/>
      <c r="D193" s="187" t="s">
        <v>137</v>
      </c>
      <c r="E193" s="37"/>
      <c r="F193" s="188" t="s">
        <v>694</v>
      </c>
      <c r="G193" s="37"/>
      <c r="H193" s="37"/>
      <c r="I193" s="189"/>
      <c r="J193" s="37"/>
      <c r="K193" s="37"/>
      <c r="L193" s="40"/>
      <c r="M193" s="190"/>
      <c r="N193" s="191"/>
      <c r="O193" s="65"/>
      <c r="P193" s="65"/>
      <c r="Q193" s="65"/>
      <c r="R193" s="65"/>
      <c r="S193" s="65"/>
      <c r="T193" s="66"/>
      <c r="U193" s="35"/>
      <c r="V193" s="35"/>
      <c r="W193" s="35"/>
      <c r="X193" s="35"/>
      <c r="Y193" s="35"/>
      <c r="Z193" s="35"/>
      <c r="AA193" s="35"/>
      <c r="AB193" s="35"/>
      <c r="AC193" s="35"/>
      <c r="AD193" s="35"/>
      <c r="AE193" s="35"/>
      <c r="AT193" s="18" t="s">
        <v>137</v>
      </c>
      <c r="AU193" s="18" t="s">
        <v>79</v>
      </c>
    </row>
    <row r="194" spans="1:65" s="2" customFormat="1" ht="39">
      <c r="A194" s="35"/>
      <c r="B194" s="36"/>
      <c r="C194" s="37"/>
      <c r="D194" s="187" t="s">
        <v>139</v>
      </c>
      <c r="E194" s="37"/>
      <c r="F194" s="192" t="s">
        <v>661</v>
      </c>
      <c r="G194" s="37"/>
      <c r="H194" s="37"/>
      <c r="I194" s="189"/>
      <c r="J194" s="37"/>
      <c r="K194" s="37"/>
      <c r="L194" s="40"/>
      <c r="M194" s="190"/>
      <c r="N194" s="191"/>
      <c r="O194" s="65"/>
      <c r="P194" s="65"/>
      <c r="Q194" s="65"/>
      <c r="R194" s="65"/>
      <c r="S194" s="65"/>
      <c r="T194" s="66"/>
      <c r="U194" s="35"/>
      <c r="V194" s="35"/>
      <c r="W194" s="35"/>
      <c r="X194" s="35"/>
      <c r="Y194" s="35"/>
      <c r="Z194" s="35"/>
      <c r="AA194" s="35"/>
      <c r="AB194" s="35"/>
      <c r="AC194" s="35"/>
      <c r="AD194" s="35"/>
      <c r="AE194" s="35"/>
      <c r="AT194" s="18" t="s">
        <v>139</v>
      </c>
      <c r="AU194" s="18" t="s">
        <v>79</v>
      </c>
    </row>
    <row r="195" spans="1:65" s="2" customFormat="1" ht="16.5" customHeight="1">
      <c r="A195" s="35"/>
      <c r="B195" s="36"/>
      <c r="C195" s="174" t="s">
        <v>356</v>
      </c>
      <c r="D195" s="174" t="s">
        <v>130</v>
      </c>
      <c r="E195" s="175" t="s">
        <v>1273</v>
      </c>
      <c r="F195" s="176" t="s">
        <v>1274</v>
      </c>
      <c r="G195" s="177" t="s">
        <v>147</v>
      </c>
      <c r="H195" s="178">
        <v>37.1</v>
      </c>
      <c r="I195" s="179"/>
      <c r="J195" s="180">
        <f>ROUND(I195*H195,2)</f>
        <v>0</v>
      </c>
      <c r="K195" s="176" t="s">
        <v>134</v>
      </c>
      <c r="L195" s="40"/>
      <c r="M195" s="181" t="s">
        <v>19</v>
      </c>
      <c r="N195" s="182" t="s">
        <v>42</v>
      </c>
      <c r="O195" s="65"/>
      <c r="P195" s="183">
        <f>O195*H195</f>
        <v>0</v>
      </c>
      <c r="Q195" s="183">
        <v>0</v>
      </c>
      <c r="R195" s="183">
        <f>Q195*H195</f>
        <v>0</v>
      </c>
      <c r="S195" s="183">
        <v>0</v>
      </c>
      <c r="T195" s="184">
        <f>S195*H195</f>
        <v>0</v>
      </c>
      <c r="U195" s="35"/>
      <c r="V195" s="35"/>
      <c r="W195" s="35"/>
      <c r="X195" s="35"/>
      <c r="Y195" s="35"/>
      <c r="Z195" s="35"/>
      <c r="AA195" s="35"/>
      <c r="AB195" s="35"/>
      <c r="AC195" s="35"/>
      <c r="AD195" s="35"/>
      <c r="AE195" s="35"/>
      <c r="AR195" s="185" t="s">
        <v>489</v>
      </c>
      <c r="AT195" s="185" t="s">
        <v>130</v>
      </c>
      <c r="AU195" s="185" t="s">
        <v>79</v>
      </c>
      <c r="AY195" s="18" t="s">
        <v>127</v>
      </c>
      <c r="BE195" s="186">
        <f>IF(N195="základní",J195,0)</f>
        <v>0</v>
      </c>
      <c r="BF195" s="186">
        <f>IF(N195="snížená",J195,0)</f>
        <v>0</v>
      </c>
      <c r="BG195" s="186">
        <f>IF(N195="zákl. přenesená",J195,0)</f>
        <v>0</v>
      </c>
      <c r="BH195" s="186">
        <f>IF(N195="sníž. přenesená",J195,0)</f>
        <v>0</v>
      </c>
      <c r="BI195" s="186">
        <f>IF(N195="nulová",J195,0)</f>
        <v>0</v>
      </c>
      <c r="BJ195" s="18" t="s">
        <v>79</v>
      </c>
      <c r="BK195" s="186">
        <f>ROUND(I195*H195,2)</f>
        <v>0</v>
      </c>
      <c r="BL195" s="18" t="s">
        <v>489</v>
      </c>
      <c r="BM195" s="185" t="s">
        <v>1275</v>
      </c>
    </row>
    <row r="196" spans="1:65" s="2" customFormat="1" ht="29.25">
      <c r="A196" s="35"/>
      <c r="B196" s="36"/>
      <c r="C196" s="37"/>
      <c r="D196" s="187" t="s">
        <v>137</v>
      </c>
      <c r="E196" s="37"/>
      <c r="F196" s="188" t="s">
        <v>1276</v>
      </c>
      <c r="G196" s="37"/>
      <c r="H196" s="37"/>
      <c r="I196" s="189"/>
      <c r="J196" s="37"/>
      <c r="K196" s="37"/>
      <c r="L196" s="40"/>
      <c r="M196" s="190"/>
      <c r="N196" s="191"/>
      <c r="O196" s="65"/>
      <c r="P196" s="65"/>
      <c r="Q196" s="65"/>
      <c r="R196" s="65"/>
      <c r="S196" s="65"/>
      <c r="T196" s="66"/>
      <c r="U196" s="35"/>
      <c r="V196" s="35"/>
      <c r="W196" s="35"/>
      <c r="X196" s="35"/>
      <c r="Y196" s="35"/>
      <c r="Z196" s="35"/>
      <c r="AA196" s="35"/>
      <c r="AB196" s="35"/>
      <c r="AC196" s="35"/>
      <c r="AD196" s="35"/>
      <c r="AE196" s="35"/>
      <c r="AT196" s="18" t="s">
        <v>137</v>
      </c>
      <c r="AU196" s="18" t="s">
        <v>79</v>
      </c>
    </row>
    <row r="197" spans="1:65" s="2" customFormat="1" ht="39">
      <c r="A197" s="35"/>
      <c r="B197" s="36"/>
      <c r="C197" s="37"/>
      <c r="D197" s="187" t="s">
        <v>139</v>
      </c>
      <c r="E197" s="37"/>
      <c r="F197" s="192" t="s">
        <v>661</v>
      </c>
      <c r="G197" s="37"/>
      <c r="H197" s="37"/>
      <c r="I197" s="189"/>
      <c r="J197" s="37"/>
      <c r="K197" s="37"/>
      <c r="L197" s="40"/>
      <c r="M197" s="235"/>
      <c r="N197" s="236"/>
      <c r="O197" s="237"/>
      <c r="P197" s="237"/>
      <c r="Q197" s="237"/>
      <c r="R197" s="237"/>
      <c r="S197" s="237"/>
      <c r="T197" s="238"/>
      <c r="U197" s="35"/>
      <c r="V197" s="35"/>
      <c r="W197" s="35"/>
      <c r="X197" s="35"/>
      <c r="Y197" s="35"/>
      <c r="Z197" s="35"/>
      <c r="AA197" s="35"/>
      <c r="AB197" s="35"/>
      <c r="AC197" s="35"/>
      <c r="AD197" s="35"/>
      <c r="AE197" s="35"/>
      <c r="AT197" s="18" t="s">
        <v>139</v>
      </c>
      <c r="AU197" s="18" t="s">
        <v>79</v>
      </c>
    </row>
    <row r="198" spans="1:65" s="2" customFormat="1" ht="6.95" customHeight="1">
      <c r="A198" s="35"/>
      <c r="B198" s="48"/>
      <c r="C198" s="49"/>
      <c r="D198" s="49"/>
      <c r="E198" s="49"/>
      <c r="F198" s="49"/>
      <c r="G198" s="49"/>
      <c r="H198" s="49"/>
      <c r="I198" s="49"/>
      <c r="J198" s="49"/>
      <c r="K198" s="49"/>
      <c r="L198" s="40"/>
      <c r="M198" s="35"/>
      <c r="O198" s="35"/>
      <c r="P198" s="35"/>
      <c r="Q198" s="35"/>
      <c r="R198" s="35"/>
      <c r="S198" s="35"/>
      <c r="T198" s="35"/>
      <c r="U198" s="35"/>
      <c r="V198" s="35"/>
      <c r="W198" s="35"/>
      <c r="X198" s="35"/>
      <c r="Y198" s="35"/>
      <c r="Z198" s="35"/>
      <c r="AA198" s="35"/>
      <c r="AB198" s="35"/>
      <c r="AC198" s="35"/>
      <c r="AD198" s="35"/>
      <c r="AE198" s="35"/>
    </row>
  </sheetData>
  <sheetProtection algorithmName="SHA-512" hashValue="wXWP810PmBEF8IYMZyqiYwVGFz2EH2ClcQi3HJKmpv+bkKM3Y/nOFc6N/9XlnwMayKMUZZwJoIBST6x4UJXupg==" saltValue="skZ6nrJa11gWLocPzUA+29xI43cZH2K19rGnSw1gEc6xNXBa5m5amwT5npi3jMZc69I4A7RgM2LV+MZJuGix6g==" spinCount="100000" sheet="1" objects="1" scenarios="1" formatColumns="0" formatRows="0" autoFilter="0"/>
  <autoFilter ref="C81:K197"/>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5"/>
  <sheetViews>
    <sheetView showGridLines="0" topLeftCell="A89" workbookViewId="0">
      <selection activeCell="I122" activeCellId="7" sqref="I85 I93 I97 I103 I111 I115 I119 I122"/>
    </sheetView>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93</v>
      </c>
    </row>
    <row r="3" spans="1:46" s="1" customFormat="1" ht="6.95" customHeight="1">
      <c r="B3" s="102"/>
      <c r="C3" s="103"/>
      <c r="D3" s="103"/>
      <c r="E3" s="103"/>
      <c r="F3" s="103"/>
      <c r="G3" s="103"/>
      <c r="H3" s="103"/>
      <c r="I3" s="103"/>
      <c r="J3" s="103"/>
      <c r="K3" s="103"/>
      <c r="L3" s="21"/>
      <c r="AT3" s="18" t="s">
        <v>81</v>
      </c>
    </row>
    <row r="4" spans="1:46" s="1" customFormat="1" ht="24.95" customHeight="1">
      <c r="B4" s="21"/>
      <c r="D4" s="104" t="s">
        <v>100</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Oprava trati v úseku Rovensko pod Troskami  - Turnov</v>
      </c>
      <c r="F7" s="367"/>
      <c r="G7" s="367"/>
      <c r="H7" s="367"/>
      <c r="L7" s="21"/>
    </row>
    <row r="8" spans="1:46" s="2" customFormat="1" ht="12" customHeight="1">
      <c r="A8" s="35"/>
      <c r="B8" s="40"/>
      <c r="C8" s="35"/>
      <c r="D8" s="106" t="s">
        <v>101</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1277</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16. 2. 2021</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103</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tr">
        <f>IF('Rekapitulace stavby'!AN16="","",'Rekapitulace stavby'!AN16)</f>
        <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tr">
        <f>IF('Rekapitulace stavby'!E17="","",'Rekapitulace stavby'!E17)</f>
        <v xml:space="preserve"> </v>
      </c>
      <c r="F21" s="35"/>
      <c r="G21" s="35"/>
      <c r="H21" s="35"/>
      <c r="I21" s="106" t="s">
        <v>28</v>
      </c>
      <c r="J21" s="108" t="str">
        <f>IF('Rekapitulace stavby'!AN17="","",'Rekapitulace stavby'!AN17)</f>
        <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tr">
        <f>IF('Rekapitulace stavby'!AN19="","",'Rekapitulace stavby'!AN19)</f>
        <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tr">
        <f>IF('Rekapitulace stavby'!E20="","",'Rekapitulace stavby'!E20)</f>
        <v xml:space="preserve"> </v>
      </c>
      <c r="F24" s="35"/>
      <c r="G24" s="35"/>
      <c r="H24" s="35"/>
      <c r="I24" s="106" t="s">
        <v>28</v>
      </c>
      <c r="J24" s="108" t="str">
        <f>IF('Rekapitulace stavby'!AN20="","",'Rekapitulace stavby'!AN20)</f>
        <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35</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37</v>
      </c>
      <c r="E30" s="35"/>
      <c r="F30" s="35"/>
      <c r="G30" s="35"/>
      <c r="H30" s="35"/>
      <c r="I30" s="35"/>
      <c r="J30" s="115">
        <f>ROUND(J82,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39</v>
      </c>
      <c r="G32" s="35"/>
      <c r="H32" s="35"/>
      <c r="I32" s="116" t="s">
        <v>38</v>
      </c>
      <c r="J32" s="116" t="s">
        <v>40</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41</v>
      </c>
      <c r="E33" s="106" t="s">
        <v>42</v>
      </c>
      <c r="F33" s="118">
        <f>ROUND((SUM(BE82:BE124)),  2)</f>
        <v>0</v>
      </c>
      <c r="G33" s="35"/>
      <c r="H33" s="35"/>
      <c r="I33" s="119">
        <v>0.21</v>
      </c>
      <c r="J33" s="118">
        <f>ROUND(((SUM(BE82:BE124))*I33),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43</v>
      </c>
      <c r="F34" s="118">
        <f>ROUND((SUM(BF82:BF124)),  2)</f>
        <v>0</v>
      </c>
      <c r="G34" s="35"/>
      <c r="H34" s="35"/>
      <c r="I34" s="119">
        <v>0.15</v>
      </c>
      <c r="J34" s="118">
        <f>ROUND(((SUM(BF82:BF124))*I34),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44</v>
      </c>
      <c r="F35" s="118">
        <f>ROUND((SUM(BG82:BG124)),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45</v>
      </c>
      <c r="F36" s="118">
        <f>ROUND((SUM(BH82:BH124)),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46</v>
      </c>
      <c r="F37" s="118">
        <f>ROUND((SUM(BI82:BI124)),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47</v>
      </c>
      <c r="E39" s="122"/>
      <c r="F39" s="122"/>
      <c r="G39" s="123" t="s">
        <v>48</v>
      </c>
      <c r="H39" s="124" t="s">
        <v>49</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Oprava trati v úseku Rovensko pod Troskami  - Turnov</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101</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OBJ 1 - Materiál objednatele – dodávaný na místo stavby</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trať Hradec Králové - Turnov</v>
      </c>
      <c r="G52" s="37"/>
      <c r="H52" s="37"/>
      <c r="I52" s="30" t="s">
        <v>23</v>
      </c>
      <c r="J52" s="60" t="str">
        <f>IF(J12="","",J12)</f>
        <v>16. 2. 2021</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SŽDC s.o., OŘ Hradec Králové, ST Liberec</v>
      </c>
      <c r="G54" s="37"/>
      <c r="H54" s="37"/>
      <c r="I54" s="30" t="s">
        <v>31</v>
      </c>
      <c r="J54" s="33" t="str">
        <f>E21</f>
        <v xml:space="preserve"> </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 xml:space="preserve"> </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69</v>
      </c>
      <c r="D59" s="37"/>
      <c r="E59" s="37"/>
      <c r="F59" s="37"/>
      <c r="G59" s="37"/>
      <c r="H59" s="37"/>
      <c r="I59" s="37"/>
      <c r="J59" s="78">
        <f>J82</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J83</f>
        <v>0</v>
      </c>
      <c r="K60" s="136"/>
      <c r="L60" s="140"/>
    </row>
    <row r="61" spans="1:47" s="10" customFormat="1" ht="19.899999999999999" customHeight="1">
      <c r="B61" s="141"/>
      <c r="C61" s="142"/>
      <c r="D61" s="143" t="s">
        <v>109</v>
      </c>
      <c r="E61" s="144"/>
      <c r="F61" s="144"/>
      <c r="G61" s="144"/>
      <c r="H61" s="144"/>
      <c r="I61" s="144"/>
      <c r="J61" s="145">
        <f>J84</f>
        <v>0</v>
      </c>
      <c r="K61" s="142"/>
      <c r="L61" s="146"/>
    </row>
    <row r="62" spans="1:47" s="9" customFormat="1" ht="24.95" customHeight="1">
      <c r="B62" s="135"/>
      <c r="C62" s="136"/>
      <c r="D62" s="137" t="s">
        <v>110</v>
      </c>
      <c r="E62" s="138"/>
      <c r="F62" s="138"/>
      <c r="G62" s="138"/>
      <c r="H62" s="138"/>
      <c r="I62" s="138"/>
      <c r="J62" s="139">
        <f>J114</f>
        <v>0</v>
      </c>
      <c r="K62" s="136"/>
      <c r="L62" s="140"/>
    </row>
    <row r="63" spans="1:47" s="2" customFormat="1" ht="21.75" customHeight="1">
      <c r="A63" s="35"/>
      <c r="B63" s="36"/>
      <c r="C63" s="37"/>
      <c r="D63" s="37"/>
      <c r="E63" s="37"/>
      <c r="F63" s="37"/>
      <c r="G63" s="37"/>
      <c r="H63" s="37"/>
      <c r="I63" s="37"/>
      <c r="J63" s="37"/>
      <c r="K63" s="37"/>
      <c r="L63" s="107"/>
      <c r="S63" s="35"/>
      <c r="T63" s="35"/>
      <c r="U63" s="35"/>
      <c r="V63" s="35"/>
      <c r="W63" s="35"/>
      <c r="X63" s="35"/>
      <c r="Y63" s="35"/>
      <c r="Z63" s="35"/>
      <c r="AA63" s="35"/>
      <c r="AB63" s="35"/>
      <c r="AC63" s="35"/>
      <c r="AD63" s="35"/>
      <c r="AE63" s="35"/>
    </row>
    <row r="64" spans="1:47" s="2" customFormat="1" ht="6.95" customHeight="1">
      <c r="A64" s="35"/>
      <c r="B64" s="48"/>
      <c r="C64" s="49"/>
      <c r="D64" s="49"/>
      <c r="E64" s="49"/>
      <c r="F64" s="49"/>
      <c r="G64" s="49"/>
      <c r="H64" s="49"/>
      <c r="I64" s="49"/>
      <c r="J64" s="49"/>
      <c r="K64" s="49"/>
      <c r="L64" s="107"/>
      <c r="S64" s="35"/>
      <c r="T64" s="35"/>
      <c r="U64" s="35"/>
      <c r="V64" s="35"/>
      <c r="W64" s="35"/>
      <c r="X64" s="35"/>
      <c r="Y64" s="35"/>
      <c r="Z64" s="35"/>
      <c r="AA64" s="35"/>
      <c r="AB64" s="35"/>
      <c r="AC64" s="35"/>
      <c r="AD64" s="35"/>
      <c r="AE64" s="35"/>
    </row>
    <row r="68" spans="1:31" s="2" customFormat="1" ht="6.95" customHeight="1">
      <c r="A68" s="35"/>
      <c r="B68" s="50"/>
      <c r="C68" s="51"/>
      <c r="D68" s="51"/>
      <c r="E68" s="51"/>
      <c r="F68" s="51"/>
      <c r="G68" s="51"/>
      <c r="H68" s="51"/>
      <c r="I68" s="51"/>
      <c r="J68" s="51"/>
      <c r="K68" s="51"/>
      <c r="L68" s="107"/>
      <c r="S68" s="35"/>
      <c r="T68" s="35"/>
      <c r="U68" s="35"/>
      <c r="V68" s="35"/>
      <c r="W68" s="35"/>
      <c r="X68" s="35"/>
      <c r="Y68" s="35"/>
      <c r="Z68" s="35"/>
      <c r="AA68" s="35"/>
      <c r="AB68" s="35"/>
      <c r="AC68" s="35"/>
      <c r="AD68" s="35"/>
      <c r="AE68" s="35"/>
    </row>
    <row r="69" spans="1:31" s="2" customFormat="1" ht="24.95" customHeight="1">
      <c r="A69" s="35"/>
      <c r="B69" s="36"/>
      <c r="C69" s="24" t="s">
        <v>112</v>
      </c>
      <c r="D69" s="37"/>
      <c r="E69" s="37"/>
      <c r="F69" s="37"/>
      <c r="G69" s="37"/>
      <c r="H69" s="37"/>
      <c r="I69" s="37"/>
      <c r="J69" s="37"/>
      <c r="K69" s="37"/>
      <c r="L69" s="107"/>
      <c r="S69" s="35"/>
      <c r="T69" s="35"/>
      <c r="U69" s="35"/>
      <c r="V69" s="35"/>
      <c r="W69" s="35"/>
      <c r="X69" s="35"/>
      <c r="Y69" s="35"/>
      <c r="Z69" s="35"/>
      <c r="AA69" s="35"/>
      <c r="AB69" s="35"/>
      <c r="AC69" s="35"/>
      <c r="AD69" s="35"/>
      <c r="AE69" s="35"/>
    </row>
    <row r="70" spans="1:31" s="2" customFormat="1" ht="6.95" customHeight="1">
      <c r="A70" s="35"/>
      <c r="B70" s="36"/>
      <c r="C70" s="37"/>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12" customHeight="1">
      <c r="A71" s="35"/>
      <c r="B71" s="36"/>
      <c r="C71" s="30" t="s">
        <v>16</v>
      </c>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16.5" customHeight="1">
      <c r="A72" s="35"/>
      <c r="B72" s="36"/>
      <c r="C72" s="37"/>
      <c r="D72" s="37"/>
      <c r="E72" s="373" t="str">
        <f>E7</f>
        <v>Oprava trati v úseku Rovensko pod Troskami  - Turnov</v>
      </c>
      <c r="F72" s="374"/>
      <c r="G72" s="374"/>
      <c r="H72" s="374"/>
      <c r="I72" s="37"/>
      <c r="J72" s="37"/>
      <c r="K72" s="37"/>
      <c r="L72" s="107"/>
      <c r="S72" s="35"/>
      <c r="T72" s="35"/>
      <c r="U72" s="35"/>
      <c r="V72" s="35"/>
      <c r="W72" s="35"/>
      <c r="X72" s="35"/>
      <c r="Y72" s="35"/>
      <c r="Z72" s="35"/>
      <c r="AA72" s="35"/>
      <c r="AB72" s="35"/>
      <c r="AC72" s="35"/>
      <c r="AD72" s="35"/>
      <c r="AE72" s="35"/>
    </row>
    <row r="73" spans="1:31" s="2" customFormat="1" ht="12" customHeight="1">
      <c r="A73" s="35"/>
      <c r="B73" s="36"/>
      <c r="C73" s="30" t="s">
        <v>101</v>
      </c>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16.5" customHeight="1">
      <c r="A74" s="35"/>
      <c r="B74" s="36"/>
      <c r="C74" s="37"/>
      <c r="D74" s="37"/>
      <c r="E74" s="326" t="str">
        <f>E9</f>
        <v>OBJ 1 - Materiál objednatele – dodávaný na místo stavby</v>
      </c>
      <c r="F74" s="375"/>
      <c r="G74" s="375"/>
      <c r="H74" s="375"/>
      <c r="I74" s="37"/>
      <c r="J74" s="37"/>
      <c r="K74" s="37"/>
      <c r="L74" s="107"/>
      <c r="S74" s="35"/>
      <c r="T74" s="35"/>
      <c r="U74" s="35"/>
      <c r="V74" s="35"/>
      <c r="W74" s="35"/>
      <c r="X74" s="35"/>
      <c r="Y74" s="35"/>
      <c r="Z74" s="35"/>
      <c r="AA74" s="35"/>
      <c r="AB74" s="35"/>
      <c r="AC74" s="35"/>
      <c r="AD74" s="35"/>
      <c r="AE74" s="35"/>
    </row>
    <row r="75" spans="1:31" s="2" customFormat="1" ht="6.95" customHeight="1">
      <c r="A75" s="35"/>
      <c r="B75" s="36"/>
      <c r="C75" s="37"/>
      <c r="D75" s="37"/>
      <c r="E75" s="37"/>
      <c r="F75" s="37"/>
      <c r="G75" s="37"/>
      <c r="H75" s="37"/>
      <c r="I75" s="37"/>
      <c r="J75" s="37"/>
      <c r="K75" s="37"/>
      <c r="L75" s="107"/>
      <c r="S75" s="35"/>
      <c r="T75" s="35"/>
      <c r="U75" s="35"/>
      <c r="V75" s="35"/>
      <c r="W75" s="35"/>
      <c r="X75" s="35"/>
      <c r="Y75" s="35"/>
      <c r="Z75" s="35"/>
      <c r="AA75" s="35"/>
      <c r="AB75" s="35"/>
      <c r="AC75" s="35"/>
      <c r="AD75" s="35"/>
      <c r="AE75" s="35"/>
    </row>
    <row r="76" spans="1:31" s="2" customFormat="1" ht="12" customHeight="1">
      <c r="A76" s="35"/>
      <c r="B76" s="36"/>
      <c r="C76" s="30" t="s">
        <v>21</v>
      </c>
      <c r="D76" s="37"/>
      <c r="E76" s="37"/>
      <c r="F76" s="28" t="str">
        <f>F12</f>
        <v>trať Hradec Králové - Turnov</v>
      </c>
      <c r="G76" s="37"/>
      <c r="H76" s="37"/>
      <c r="I76" s="30" t="s">
        <v>23</v>
      </c>
      <c r="J76" s="60" t="str">
        <f>IF(J12="","",J12)</f>
        <v>16. 2. 2021</v>
      </c>
      <c r="K76" s="37"/>
      <c r="L76" s="107"/>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15.2" customHeight="1">
      <c r="A78" s="35"/>
      <c r="B78" s="36"/>
      <c r="C78" s="30" t="s">
        <v>25</v>
      </c>
      <c r="D78" s="37"/>
      <c r="E78" s="37"/>
      <c r="F78" s="28" t="str">
        <f>E15</f>
        <v>SŽDC s.o., OŘ Hradec Králové, ST Liberec</v>
      </c>
      <c r="G78" s="37"/>
      <c r="H78" s="37"/>
      <c r="I78" s="30" t="s">
        <v>31</v>
      </c>
      <c r="J78" s="33" t="str">
        <f>E21</f>
        <v xml:space="preserve"> </v>
      </c>
      <c r="K78" s="37"/>
      <c r="L78" s="107"/>
      <c r="S78" s="35"/>
      <c r="T78" s="35"/>
      <c r="U78" s="35"/>
      <c r="V78" s="35"/>
      <c r="W78" s="35"/>
      <c r="X78" s="35"/>
      <c r="Y78" s="35"/>
      <c r="Z78" s="35"/>
      <c r="AA78" s="35"/>
      <c r="AB78" s="35"/>
      <c r="AC78" s="35"/>
      <c r="AD78" s="35"/>
      <c r="AE78" s="35"/>
    </row>
    <row r="79" spans="1:31" s="2" customFormat="1" ht="15.2" customHeight="1">
      <c r="A79" s="35"/>
      <c r="B79" s="36"/>
      <c r="C79" s="30" t="s">
        <v>29</v>
      </c>
      <c r="D79" s="37"/>
      <c r="E79" s="37"/>
      <c r="F79" s="28" t="str">
        <f>IF(E18="","",E18)</f>
        <v>Vyplň údaj</v>
      </c>
      <c r="G79" s="37"/>
      <c r="H79" s="37"/>
      <c r="I79" s="30" t="s">
        <v>34</v>
      </c>
      <c r="J79" s="33" t="str">
        <f>E24</f>
        <v xml:space="preserve"> </v>
      </c>
      <c r="K79" s="37"/>
      <c r="L79" s="107"/>
      <c r="S79" s="35"/>
      <c r="T79" s="35"/>
      <c r="U79" s="35"/>
      <c r="V79" s="35"/>
      <c r="W79" s="35"/>
      <c r="X79" s="35"/>
      <c r="Y79" s="35"/>
      <c r="Z79" s="35"/>
      <c r="AA79" s="35"/>
      <c r="AB79" s="35"/>
      <c r="AC79" s="35"/>
      <c r="AD79" s="35"/>
      <c r="AE79" s="35"/>
    </row>
    <row r="80" spans="1:31" s="2" customFormat="1" ht="10.35" customHeight="1">
      <c r="A80" s="35"/>
      <c r="B80" s="36"/>
      <c r="C80" s="37"/>
      <c r="D80" s="37"/>
      <c r="E80" s="37"/>
      <c r="F80" s="37"/>
      <c r="G80" s="37"/>
      <c r="H80" s="37"/>
      <c r="I80" s="37"/>
      <c r="J80" s="37"/>
      <c r="K80" s="37"/>
      <c r="L80" s="107"/>
      <c r="S80" s="35"/>
      <c r="T80" s="35"/>
      <c r="U80" s="35"/>
      <c r="V80" s="35"/>
      <c r="W80" s="35"/>
      <c r="X80" s="35"/>
      <c r="Y80" s="35"/>
      <c r="Z80" s="35"/>
      <c r="AA80" s="35"/>
      <c r="AB80" s="35"/>
      <c r="AC80" s="35"/>
      <c r="AD80" s="35"/>
      <c r="AE80" s="35"/>
    </row>
    <row r="81" spans="1:65" s="11" customFormat="1" ht="29.25" customHeight="1">
      <c r="A81" s="147"/>
      <c r="B81" s="148"/>
      <c r="C81" s="149" t="s">
        <v>113</v>
      </c>
      <c r="D81" s="150" t="s">
        <v>56</v>
      </c>
      <c r="E81" s="150" t="s">
        <v>52</v>
      </c>
      <c r="F81" s="150" t="s">
        <v>53</v>
      </c>
      <c r="G81" s="150" t="s">
        <v>114</v>
      </c>
      <c r="H81" s="150" t="s">
        <v>115</v>
      </c>
      <c r="I81" s="150" t="s">
        <v>116</v>
      </c>
      <c r="J81" s="150" t="s">
        <v>106</v>
      </c>
      <c r="K81" s="151" t="s">
        <v>117</v>
      </c>
      <c r="L81" s="152"/>
      <c r="M81" s="69" t="s">
        <v>19</v>
      </c>
      <c r="N81" s="70" t="s">
        <v>41</v>
      </c>
      <c r="O81" s="70" t="s">
        <v>118</v>
      </c>
      <c r="P81" s="70" t="s">
        <v>119</v>
      </c>
      <c r="Q81" s="70" t="s">
        <v>120</v>
      </c>
      <c r="R81" s="70" t="s">
        <v>121</v>
      </c>
      <c r="S81" s="70" t="s">
        <v>122</v>
      </c>
      <c r="T81" s="71" t="s">
        <v>123</v>
      </c>
      <c r="U81" s="147"/>
      <c r="V81" s="147"/>
      <c r="W81" s="147"/>
      <c r="X81" s="147"/>
      <c r="Y81" s="147"/>
      <c r="Z81" s="147"/>
      <c r="AA81" s="147"/>
      <c r="AB81" s="147"/>
      <c r="AC81" s="147"/>
      <c r="AD81" s="147"/>
      <c r="AE81" s="147"/>
    </row>
    <row r="82" spans="1:65" s="2" customFormat="1" ht="22.9" customHeight="1">
      <c r="A82" s="35"/>
      <c r="B82" s="36"/>
      <c r="C82" s="76" t="s">
        <v>124</v>
      </c>
      <c r="D82" s="37"/>
      <c r="E82" s="37"/>
      <c r="F82" s="37"/>
      <c r="G82" s="37"/>
      <c r="H82" s="37"/>
      <c r="I82" s="37"/>
      <c r="J82" s="153">
        <f>BK82</f>
        <v>0</v>
      </c>
      <c r="K82" s="37"/>
      <c r="L82" s="40"/>
      <c r="M82" s="72"/>
      <c r="N82" s="154"/>
      <c r="O82" s="73"/>
      <c r="P82" s="155">
        <f>P83+P114</f>
        <v>0</v>
      </c>
      <c r="Q82" s="73"/>
      <c r="R82" s="155">
        <f>R83+R114</f>
        <v>0</v>
      </c>
      <c r="S82" s="73"/>
      <c r="T82" s="156">
        <f>T83+T114</f>
        <v>0</v>
      </c>
      <c r="U82" s="35"/>
      <c r="V82" s="35"/>
      <c r="W82" s="35"/>
      <c r="X82" s="35"/>
      <c r="Y82" s="35"/>
      <c r="Z82" s="35"/>
      <c r="AA82" s="35"/>
      <c r="AB82" s="35"/>
      <c r="AC82" s="35"/>
      <c r="AD82" s="35"/>
      <c r="AE82" s="35"/>
      <c r="AT82" s="18" t="s">
        <v>70</v>
      </c>
      <c r="AU82" s="18" t="s">
        <v>107</v>
      </c>
      <c r="BK82" s="157">
        <f>BK83+BK114</f>
        <v>0</v>
      </c>
    </row>
    <row r="83" spans="1:65" s="12" customFormat="1" ht="25.9" customHeight="1">
      <c r="B83" s="158"/>
      <c r="C83" s="159"/>
      <c r="D83" s="160" t="s">
        <v>70</v>
      </c>
      <c r="E83" s="161" t="s">
        <v>125</v>
      </c>
      <c r="F83" s="161" t="s">
        <v>126</v>
      </c>
      <c r="G83" s="159"/>
      <c r="H83" s="159"/>
      <c r="I83" s="162"/>
      <c r="J83" s="163">
        <f>BK83</f>
        <v>0</v>
      </c>
      <c r="K83" s="159"/>
      <c r="L83" s="164"/>
      <c r="M83" s="165"/>
      <c r="N83" s="166"/>
      <c r="O83" s="166"/>
      <c r="P83" s="167">
        <f>P84</f>
        <v>0</v>
      </c>
      <c r="Q83" s="166"/>
      <c r="R83" s="167">
        <f>R84</f>
        <v>0</v>
      </c>
      <c r="S83" s="166"/>
      <c r="T83" s="168">
        <f>T84</f>
        <v>0</v>
      </c>
      <c r="AR83" s="169" t="s">
        <v>79</v>
      </c>
      <c r="AT83" s="170" t="s">
        <v>70</v>
      </c>
      <c r="AU83" s="170" t="s">
        <v>71</v>
      </c>
      <c r="AY83" s="169" t="s">
        <v>127</v>
      </c>
      <c r="BK83" s="171">
        <f>BK84</f>
        <v>0</v>
      </c>
    </row>
    <row r="84" spans="1:65" s="12" customFormat="1" ht="22.9" customHeight="1">
      <c r="B84" s="158"/>
      <c r="C84" s="159"/>
      <c r="D84" s="160" t="s">
        <v>70</v>
      </c>
      <c r="E84" s="172" t="s">
        <v>128</v>
      </c>
      <c r="F84" s="172" t="s">
        <v>129</v>
      </c>
      <c r="G84" s="159"/>
      <c r="H84" s="159"/>
      <c r="I84" s="162"/>
      <c r="J84" s="173">
        <f>BK84</f>
        <v>0</v>
      </c>
      <c r="K84" s="159"/>
      <c r="L84" s="164"/>
      <c r="M84" s="165"/>
      <c r="N84" s="166"/>
      <c r="O84" s="166"/>
      <c r="P84" s="167">
        <f>SUM(P85:P113)</f>
        <v>0</v>
      </c>
      <c r="Q84" s="166"/>
      <c r="R84" s="167">
        <f>SUM(R85:R113)</f>
        <v>0</v>
      </c>
      <c r="S84" s="166"/>
      <c r="T84" s="168">
        <f>SUM(T85:T113)</f>
        <v>0</v>
      </c>
      <c r="AR84" s="169" t="s">
        <v>79</v>
      </c>
      <c r="AT84" s="170" t="s">
        <v>70</v>
      </c>
      <c r="AU84" s="170" t="s">
        <v>79</v>
      </c>
      <c r="AY84" s="169" t="s">
        <v>127</v>
      </c>
      <c r="BK84" s="171">
        <f>SUM(BK85:BK113)</f>
        <v>0</v>
      </c>
    </row>
    <row r="85" spans="1:65" s="2" customFormat="1" ht="16.5" customHeight="1">
      <c r="A85" s="35"/>
      <c r="B85" s="36"/>
      <c r="C85" s="225" t="s">
        <v>79</v>
      </c>
      <c r="D85" s="225" t="s">
        <v>228</v>
      </c>
      <c r="E85" s="226" t="s">
        <v>1278</v>
      </c>
      <c r="F85" s="227" t="s">
        <v>1279</v>
      </c>
      <c r="G85" s="228" t="s">
        <v>182</v>
      </c>
      <c r="H85" s="229">
        <v>1061.9739999999999</v>
      </c>
      <c r="I85" s="384">
        <v>0</v>
      </c>
      <c r="J85" s="231">
        <f>ROUND(I85*H85,2)</f>
        <v>0</v>
      </c>
      <c r="K85" s="227" t="s">
        <v>134</v>
      </c>
      <c r="L85" s="232"/>
      <c r="M85" s="233" t="s">
        <v>19</v>
      </c>
      <c r="N85" s="234" t="s">
        <v>42</v>
      </c>
      <c r="O85" s="65"/>
      <c r="P85" s="183">
        <f>O85*H85</f>
        <v>0</v>
      </c>
      <c r="Q85" s="183">
        <v>0</v>
      </c>
      <c r="R85" s="183">
        <f>Q85*H85</f>
        <v>0</v>
      </c>
      <c r="S85" s="183">
        <v>0</v>
      </c>
      <c r="T85" s="184">
        <f>S85*H85</f>
        <v>0</v>
      </c>
      <c r="U85" s="35"/>
      <c r="V85" s="35"/>
      <c r="W85" s="35"/>
      <c r="X85" s="35"/>
      <c r="Y85" s="35"/>
      <c r="Z85" s="35"/>
      <c r="AA85" s="35"/>
      <c r="AB85" s="35"/>
      <c r="AC85" s="35"/>
      <c r="AD85" s="35"/>
      <c r="AE85" s="35"/>
      <c r="AR85" s="185" t="s">
        <v>196</v>
      </c>
      <c r="AT85" s="185" t="s">
        <v>228</v>
      </c>
      <c r="AU85" s="185" t="s">
        <v>81</v>
      </c>
      <c r="AY85" s="18" t="s">
        <v>127</v>
      </c>
      <c r="BE85" s="186">
        <f>IF(N85="základní",J85,0)</f>
        <v>0</v>
      </c>
      <c r="BF85" s="186">
        <f>IF(N85="snížená",J85,0)</f>
        <v>0</v>
      </c>
      <c r="BG85" s="186">
        <f>IF(N85="zákl. přenesená",J85,0)</f>
        <v>0</v>
      </c>
      <c r="BH85" s="186">
        <f>IF(N85="sníž. přenesená",J85,0)</f>
        <v>0</v>
      </c>
      <c r="BI85" s="186">
        <f>IF(N85="nulová",J85,0)</f>
        <v>0</v>
      </c>
      <c r="BJ85" s="18" t="s">
        <v>79</v>
      </c>
      <c r="BK85" s="186">
        <f>ROUND(I85*H85,2)</f>
        <v>0</v>
      </c>
      <c r="BL85" s="18" t="s">
        <v>135</v>
      </c>
      <c r="BM85" s="185" t="s">
        <v>1280</v>
      </c>
    </row>
    <row r="86" spans="1:65" s="2" customFormat="1" ht="11.25">
      <c r="A86" s="35"/>
      <c r="B86" s="36"/>
      <c r="C86" s="37"/>
      <c r="D86" s="187" t="s">
        <v>137</v>
      </c>
      <c r="E86" s="37"/>
      <c r="F86" s="188" t="s">
        <v>1279</v>
      </c>
      <c r="G86" s="37"/>
      <c r="H86" s="37"/>
      <c r="I86" s="189"/>
      <c r="J86" s="37"/>
      <c r="K86" s="37"/>
      <c r="L86" s="40"/>
      <c r="M86" s="190"/>
      <c r="N86" s="191"/>
      <c r="O86" s="65"/>
      <c r="P86" s="65"/>
      <c r="Q86" s="65"/>
      <c r="R86" s="65"/>
      <c r="S86" s="65"/>
      <c r="T86" s="66"/>
      <c r="U86" s="35"/>
      <c r="V86" s="35"/>
      <c r="W86" s="35"/>
      <c r="X86" s="35"/>
      <c r="Y86" s="35"/>
      <c r="Z86" s="35"/>
      <c r="AA86" s="35"/>
      <c r="AB86" s="35"/>
      <c r="AC86" s="35"/>
      <c r="AD86" s="35"/>
      <c r="AE86" s="35"/>
      <c r="AT86" s="18" t="s">
        <v>137</v>
      </c>
      <c r="AU86" s="18" t="s">
        <v>81</v>
      </c>
    </row>
    <row r="87" spans="1:65" s="2" customFormat="1" ht="19.5">
      <c r="A87" s="35"/>
      <c r="B87" s="36"/>
      <c r="C87" s="37"/>
      <c r="D87" s="187" t="s">
        <v>141</v>
      </c>
      <c r="E87" s="37"/>
      <c r="F87" s="192" t="s">
        <v>1281</v>
      </c>
      <c r="G87" s="37"/>
      <c r="H87" s="37"/>
      <c r="I87" s="189"/>
      <c r="J87" s="37"/>
      <c r="K87" s="37"/>
      <c r="L87" s="40"/>
      <c r="M87" s="190"/>
      <c r="N87" s="191"/>
      <c r="O87" s="65"/>
      <c r="P87" s="65"/>
      <c r="Q87" s="65"/>
      <c r="R87" s="65"/>
      <c r="S87" s="65"/>
      <c r="T87" s="66"/>
      <c r="U87" s="35"/>
      <c r="V87" s="35"/>
      <c r="W87" s="35"/>
      <c r="X87" s="35"/>
      <c r="Y87" s="35"/>
      <c r="Z87" s="35"/>
      <c r="AA87" s="35"/>
      <c r="AB87" s="35"/>
      <c r="AC87" s="35"/>
      <c r="AD87" s="35"/>
      <c r="AE87" s="35"/>
      <c r="AT87" s="18" t="s">
        <v>141</v>
      </c>
      <c r="AU87" s="18" t="s">
        <v>81</v>
      </c>
    </row>
    <row r="88" spans="1:65" s="14" customFormat="1" ht="11.25">
      <c r="B88" s="204"/>
      <c r="C88" s="205"/>
      <c r="D88" s="187" t="s">
        <v>143</v>
      </c>
      <c r="E88" s="206" t="s">
        <v>19</v>
      </c>
      <c r="F88" s="207" t="s">
        <v>202</v>
      </c>
      <c r="G88" s="205"/>
      <c r="H88" s="206" t="s">
        <v>19</v>
      </c>
      <c r="I88" s="208"/>
      <c r="J88" s="205"/>
      <c r="K88" s="205"/>
      <c r="L88" s="209"/>
      <c r="M88" s="210"/>
      <c r="N88" s="211"/>
      <c r="O88" s="211"/>
      <c r="P88" s="211"/>
      <c r="Q88" s="211"/>
      <c r="R88" s="211"/>
      <c r="S88" s="211"/>
      <c r="T88" s="212"/>
      <c r="AT88" s="213" t="s">
        <v>143</v>
      </c>
      <c r="AU88" s="213" t="s">
        <v>81</v>
      </c>
      <c r="AV88" s="14" t="s">
        <v>79</v>
      </c>
      <c r="AW88" s="14" t="s">
        <v>33</v>
      </c>
      <c r="AX88" s="14" t="s">
        <v>71</v>
      </c>
      <c r="AY88" s="213" t="s">
        <v>127</v>
      </c>
    </row>
    <row r="89" spans="1:65" s="13" customFormat="1" ht="11.25">
      <c r="B89" s="193"/>
      <c r="C89" s="194"/>
      <c r="D89" s="187" t="s">
        <v>143</v>
      </c>
      <c r="E89" s="195" t="s">
        <v>19</v>
      </c>
      <c r="F89" s="196" t="s">
        <v>1282</v>
      </c>
      <c r="G89" s="194"/>
      <c r="H89" s="197">
        <v>811.97400000000005</v>
      </c>
      <c r="I89" s="198"/>
      <c r="J89" s="194"/>
      <c r="K89" s="194"/>
      <c r="L89" s="199"/>
      <c r="M89" s="200"/>
      <c r="N89" s="201"/>
      <c r="O89" s="201"/>
      <c r="P89" s="201"/>
      <c r="Q89" s="201"/>
      <c r="R89" s="201"/>
      <c r="S89" s="201"/>
      <c r="T89" s="202"/>
      <c r="AT89" s="203" t="s">
        <v>143</v>
      </c>
      <c r="AU89" s="203" t="s">
        <v>81</v>
      </c>
      <c r="AV89" s="13" t="s">
        <v>81</v>
      </c>
      <c r="AW89" s="13" t="s">
        <v>33</v>
      </c>
      <c r="AX89" s="13" t="s">
        <v>71</v>
      </c>
      <c r="AY89" s="203" t="s">
        <v>127</v>
      </c>
    </row>
    <row r="90" spans="1:65" s="14" customFormat="1" ht="11.25">
      <c r="B90" s="204"/>
      <c r="C90" s="205"/>
      <c r="D90" s="187" t="s">
        <v>143</v>
      </c>
      <c r="E90" s="206" t="s">
        <v>19</v>
      </c>
      <c r="F90" s="207" t="s">
        <v>1283</v>
      </c>
      <c r="G90" s="205"/>
      <c r="H90" s="206" t="s">
        <v>19</v>
      </c>
      <c r="I90" s="208"/>
      <c r="J90" s="205"/>
      <c r="K90" s="205"/>
      <c r="L90" s="209"/>
      <c r="M90" s="210"/>
      <c r="N90" s="211"/>
      <c r="O90" s="211"/>
      <c r="P90" s="211"/>
      <c r="Q90" s="211"/>
      <c r="R90" s="211"/>
      <c r="S90" s="211"/>
      <c r="T90" s="212"/>
      <c r="AT90" s="213" t="s">
        <v>143</v>
      </c>
      <c r="AU90" s="213" t="s">
        <v>81</v>
      </c>
      <c r="AV90" s="14" t="s">
        <v>79</v>
      </c>
      <c r="AW90" s="14" t="s">
        <v>33</v>
      </c>
      <c r="AX90" s="14" t="s">
        <v>71</v>
      </c>
      <c r="AY90" s="213" t="s">
        <v>127</v>
      </c>
    </row>
    <row r="91" spans="1:65" s="13" customFormat="1" ht="11.25">
      <c r="B91" s="193"/>
      <c r="C91" s="194"/>
      <c r="D91" s="187" t="s">
        <v>143</v>
      </c>
      <c r="E91" s="195" t="s">
        <v>19</v>
      </c>
      <c r="F91" s="196" t="s">
        <v>1284</v>
      </c>
      <c r="G91" s="194"/>
      <c r="H91" s="197">
        <v>250</v>
      </c>
      <c r="I91" s="198"/>
      <c r="J91" s="194"/>
      <c r="K91" s="194"/>
      <c r="L91" s="199"/>
      <c r="M91" s="200"/>
      <c r="N91" s="201"/>
      <c r="O91" s="201"/>
      <c r="P91" s="201"/>
      <c r="Q91" s="201"/>
      <c r="R91" s="201"/>
      <c r="S91" s="201"/>
      <c r="T91" s="202"/>
      <c r="AT91" s="203" t="s">
        <v>143</v>
      </c>
      <c r="AU91" s="203" t="s">
        <v>81</v>
      </c>
      <c r="AV91" s="13" t="s">
        <v>81</v>
      </c>
      <c r="AW91" s="13" t="s">
        <v>33</v>
      </c>
      <c r="AX91" s="13" t="s">
        <v>71</v>
      </c>
      <c r="AY91" s="203" t="s">
        <v>127</v>
      </c>
    </row>
    <row r="92" spans="1:65" s="15" customFormat="1" ht="11.25">
      <c r="B92" s="214"/>
      <c r="C92" s="215"/>
      <c r="D92" s="187" t="s">
        <v>143</v>
      </c>
      <c r="E92" s="216" t="s">
        <v>19</v>
      </c>
      <c r="F92" s="217" t="s">
        <v>160</v>
      </c>
      <c r="G92" s="215"/>
      <c r="H92" s="218">
        <v>1061.9740000000002</v>
      </c>
      <c r="I92" s="219"/>
      <c r="J92" s="215"/>
      <c r="K92" s="215"/>
      <c r="L92" s="220"/>
      <c r="M92" s="221"/>
      <c r="N92" s="222"/>
      <c r="O92" s="222"/>
      <c r="P92" s="222"/>
      <c r="Q92" s="222"/>
      <c r="R92" s="222"/>
      <c r="S92" s="222"/>
      <c r="T92" s="223"/>
      <c r="AT92" s="224" t="s">
        <v>143</v>
      </c>
      <c r="AU92" s="224" t="s">
        <v>81</v>
      </c>
      <c r="AV92" s="15" t="s">
        <v>135</v>
      </c>
      <c r="AW92" s="15" t="s">
        <v>33</v>
      </c>
      <c r="AX92" s="15" t="s">
        <v>79</v>
      </c>
      <c r="AY92" s="224" t="s">
        <v>127</v>
      </c>
    </row>
    <row r="93" spans="1:65" s="2" customFormat="1" ht="16.5" customHeight="1">
      <c r="A93" s="35"/>
      <c r="B93" s="36"/>
      <c r="C93" s="225" t="s">
        <v>81</v>
      </c>
      <c r="D93" s="225" t="s">
        <v>228</v>
      </c>
      <c r="E93" s="226" t="s">
        <v>1285</v>
      </c>
      <c r="F93" s="227" t="s">
        <v>1286</v>
      </c>
      <c r="G93" s="228" t="s">
        <v>133</v>
      </c>
      <c r="H93" s="229">
        <v>19</v>
      </c>
      <c r="I93" s="384">
        <v>0</v>
      </c>
      <c r="J93" s="231">
        <f>ROUND(I93*H93,2)</f>
        <v>0</v>
      </c>
      <c r="K93" s="227" t="s">
        <v>134</v>
      </c>
      <c r="L93" s="232"/>
      <c r="M93" s="233" t="s">
        <v>19</v>
      </c>
      <c r="N93" s="234" t="s">
        <v>42</v>
      </c>
      <c r="O93" s="65"/>
      <c r="P93" s="183">
        <f>O93*H93</f>
        <v>0</v>
      </c>
      <c r="Q93" s="183">
        <v>0</v>
      </c>
      <c r="R93" s="183">
        <f>Q93*H93</f>
        <v>0</v>
      </c>
      <c r="S93" s="183">
        <v>0</v>
      </c>
      <c r="T93" s="184">
        <f>S93*H93</f>
        <v>0</v>
      </c>
      <c r="U93" s="35"/>
      <c r="V93" s="35"/>
      <c r="W93" s="35"/>
      <c r="X93" s="35"/>
      <c r="Y93" s="35"/>
      <c r="Z93" s="35"/>
      <c r="AA93" s="35"/>
      <c r="AB93" s="35"/>
      <c r="AC93" s="35"/>
      <c r="AD93" s="35"/>
      <c r="AE93" s="35"/>
      <c r="AR93" s="185" t="s">
        <v>196</v>
      </c>
      <c r="AT93" s="185" t="s">
        <v>228</v>
      </c>
      <c r="AU93" s="185" t="s">
        <v>81</v>
      </c>
      <c r="AY93" s="18" t="s">
        <v>127</v>
      </c>
      <c r="BE93" s="186">
        <f>IF(N93="základní",J93,0)</f>
        <v>0</v>
      </c>
      <c r="BF93" s="186">
        <f>IF(N93="snížená",J93,0)</f>
        <v>0</v>
      </c>
      <c r="BG93" s="186">
        <f>IF(N93="zákl. přenesená",J93,0)</f>
        <v>0</v>
      </c>
      <c r="BH93" s="186">
        <f>IF(N93="sníž. přenesená",J93,0)</f>
        <v>0</v>
      </c>
      <c r="BI93" s="186">
        <f>IF(N93="nulová",J93,0)</f>
        <v>0</v>
      </c>
      <c r="BJ93" s="18" t="s">
        <v>79</v>
      </c>
      <c r="BK93" s="186">
        <f>ROUND(I93*H93,2)</f>
        <v>0</v>
      </c>
      <c r="BL93" s="18" t="s">
        <v>135</v>
      </c>
      <c r="BM93" s="185" t="s">
        <v>1287</v>
      </c>
    </row>
    <row r="94" spans="1:65" s="2" customFormat="1" ht="11.25">
      <c r="A94" s="35"/>
      <c r="B94" s="36"/>
      <c r="C94" s="37"/>
      <c r="D94" s="187" t="s">
        <v>137</v>
      </c>
      <c r="E94" s="37"/>
      <c r="F94" s="188" t="s">
        <v>1286</v>
      </c>
      <c r="G94" s="37"/>
      <c r="H94" s="37"/>
      <c r="I94" s="189"/>
      <c r="J94" s="37"/>
      <c r="K94" s="37"/>
      <c r="L94" s="40"/>
      <c r="M94" s="190"/>
      <c r="N94" s="191"/>
      <c r="O94" s="65"/>
      <c r="P94" s="65"/>
      <c r="Q94" s="65"/>
      <c r="R94" s="65"/>
      <c r="S94" s="65"/>
      <c r="T94" s="66"/>
      <c r="U94" s="35"/>
      <c r="V94" s="35"/>
      <c r="W94" s="35"/>
      <c r="X94" s="35"/>
      <c r="Y94" s="35"/>
      <c r="Z94" s="35"/>
      <c r="AA94" s="35"/>
      <c r="AB94" s="35"/>
      <c r="AC94" s="35"/>
      <c r="AD94" s="35"/>
      <c r="AE94" s="35"/>
      <c r="AT94" s="18" t="s">
        <v>137</v>
      </c>
      <c r="AU94" s="18" t="s">
        <v>81</v>
      </c>
    </row>
    <row r="95" spans="1:65" s="2" customFormat="1" ht="19.5">
      <c r="A95" s="35"/>
      <c r="B95" s="36"/>
      <c r="C95" s="37"/>
      <c r="D95" s="187" t="s">
        <v>141</v>
      </c>
      <c r="E95" s="37"/>
      <c r="F95" s="192" t="s">
        <v>1281</v>
      </c>
      <c r="G95" s="37"/>
      <c r="H95" s="37"/>
      <c r="I95" s="189"/>
      <c r="J95" s="37"/>
      <c r="K95" s="37"/>
      <c r="L95" s="40"/>
      <c r="M95" s="190"/>
      <c r="N95" s="191"/>
      <c r="O95" s="65"/>
      <c r="P95" s="65"/>
      <c r="Q95" s="65"/>
      <c r="R95" s="65"/>
      <c r="S95" s="65"/>
      <c r="T95" s="66"/>
      <c r="U95" s="35"/>
      <c r="V95" s="35"/>
      <c r="W95" s="35"/>
      <c r="X95" s="35"/>
      <c r="Y95" s="35"/>
      <c r="Z95" s="35"/>
      <c r="AA95" s="35"/>
      <c r="AB95" s="35"/>
      <c r="AC95" s="35"/>
      <c r="AD95" s="35"/>
      <c r="AE95" s="35"/>
      <c r="AT95" s="18" t="s">
        <v>141</v>
      </c>
      <c r="AU95" s="18" t="s">
        <v>81</v>
      </c>
    </row>
    <row r="96" spans="1:65" s="13" customFormat="1" ht="11.25">
      <c r="B96" s="193"/>
      <c r="C96" s="194"/>
      <c r="D96" s="187" t="s">
        <v>143</v>
      </c>
      <c r="E96" s="195" t="s">
        <v>19</v>
      </c>
      <c r="F96" s="196" t="s">
        <v>1288</v>
      </c>
      <c r="G96" s="194"/>
      <c r="H96" s="197">
        <v>19</v>
      </c>
      <c r="I96" s="198"/>
      <c r="J96" s="194"/>
      <c r="K96" s="194"/>
      <c r="L96" s="199"/>
      <c r="M96" s="200"/>
      <c r="N96" s="201"/>
      <c r="O96" s="201"/>
      <c r="P96" s="201"/>
      <c r="Q96" s="201"/>
      <c r="R96" s="201"/>
      <c r="S96" s="201"/>
      <c r="T96" s="202"/>
      <c r="AT96" s="203" t="s">
        <v>143</v>
      </c>
      <c r="AU96" s="203" t="s">
        <v>81</v>
      </c>
      <c r="AV96" s="13" t="s">
        <v>81</v>
      </c>
      <c r="AW96" s="13" t="s">
        <v>33</v>
      </c>
      <c r="AX96" s="13" t="s">
        <v>79</v>
      </c>
      <c r="AY96" s="203" t="s">
        <v>127</v>
      </c>
    </row>
    <row r="97" spans="1:65" s="2" customFormat="1" ht="16.5" customHeight="1">
      <c r="A97" s="35"/>
      <c r="B97" s="36"/>
      <c r="C97" s="225" t="s">
        <v>161</v>
      </c>
      <c r="D97" s="225" t="s">
        <v>228</v>
      </c>
      <c r="E97" s="226" t="s">
        <v>1289</v>
      </c>
      <c r="F97" s="227" t="s">
        <v>1290</v>
      </c>
      <c r="G97" s="228" t="s">
        <v>133</v>
      </c>
      <c r="H97" s="229">
        <v>219</v>
      </c>
      <c r="I97" s="384">
        <v>0</v>
      </c>
      <c r="J97" s="231">
        <f>ROUND(I97*H97,2)</f>
        <v>0</v>
      </c>
      <c r="K97" s="227" t="s">
        <v>134</v>
      </c>
      <c r="L97" s="232"/>
      <c r="M97" s="233" t="s">
        <v>19</v>
      </c>
      <c r="N97" s="234" t="s">
        <v>42</v>
      </c>
      <c r="O97" s="65"/>
      <c r="P97" s="183">
        <f>O97*H97</f>
        <v>0</v>
      </c>
      <c r="Q97" s="183">
        <v>0</v>
      </c>
      <c r="R97" s="183">
        <f>Q97*H97</f>
        <v>0</v>
      </c>
      <c r="S97" s="183">
        <v>0</v>
      </c>
      <c r="T97" s="184">
        <f>S97*H97</f>
        <v>0</v>
      </c>
      <c r="U97" s="35"/>
      <c r="V97" s="35"/>
      <c r="W97" s="35"/>
      <c r="X97" s="35"/>
      <c r="Y97" s="35"/>
      <c r="Z97" s="35"/>
      <c r="AA97" s="35"/>
      <c r="AB97" s="35"/>
      <c r="AC97" s="35"/>
      <c r="AD97" s="35"/>
      <c r="AE97" s="35"/>
      <c r="AR97" s="185" t="s">
        <v>196</v>
      </c>
      <c r="AT97" s="185" t="s">
        <v>228</v>
      </c>
      <c r="AU97" s="185" t="s">
        <v>81</v>
      </c>
      <c r="AY97" s="18" t="s">
        <v>127</v>
      </c>
      <c r="BE97" s="186">
        <f>IF(N97="základní",J97,0)</f>
        <v>0</v>
      </c>
      <c r="BF97" s="186">
        <f>IF(N97="snížená",J97,0)</f>
        <v>0</v>
      </c>
      <c r="BG97" s="186">
        <f>IF(N97="zákl. přenesená",J97,0)</f>
        <v>0</v>
      </c>
      <c r="BH97" s="186">
        <f>IF(N97="sníž. přenesená",J97,0)</f>
        <v>0</v>
      </c>
      <c r="BI97" s="186">
        <f>IF(N97="nulová",J97,0)</f>
        <v>0</v>
      </c>
      <c r="BJ97" s="18" t="s">
        <v>79</v>
      </c>
      <c r="BK97" s="186">
        <f>ROUND(I97*H97,2)</f>
        <v>0</v>
      </c>
      <c r="BL97" s="18" t="s">
        <v>135</v>
      </c>
      <c r="BM97" s="185" t="s">
        <v>1291</v>
      </c>
    </row>
    <row r="98" spans="1:65" s="2" customFormat="1" ht="11.25">
      <c r="A98" s="35"/>
      <c r="B98" s="36"/>
      <c r="C98" s="37"/>
      <c r="D98" s="187" t="s">
        <v>137</v>
      </c>
      <c r="E98" s="37"/>
      <c r="F98" s="188" t="s">
        <v>1290</v>
      </c>
      <c r="G98" s="37"/>
      <c r="H98" s="37"/>
      <c r="I98" s="189"/>
      <c r="J98" s="37"/>
      <c r="K98" s="37"/>
      <c r="L98" s="40"/>
      <c r="M98" s="190"/>
      <c r="N98" s="191"/>
      <c r="O98" s="65"/>
      <c r="P98" s="65"/>
      <c r="Q98" s="65"/>
      <c r="R98" s="65"/>
      <c r="S98" s="65"/>
      <c r="T98" s="66"/>
      <c r="U98" s="35"/>
      <c r="V98" s="35"/>
      <c r="W98" s="35"/>
      <c r="X98" s="35"/>
      <c r="Y98" s="35"/>
      <c r="Z98" s="35"/>
      <c r="AA98" s="35"/>
      <c r="AB98" s="35"/>
      <c r="AC98" s="35"/>
      <c r="AD98" s="35"/>
      <c r="AE98" s="35"/>
      <c r="AT98" s="18" t="s">
        <v>137</v>
      </c>
      <c r="AU98" s="18" t="s">
        <v>81</v>
      </c>
    </row>
    <row r="99" spans="1:65" s="2" customFormat="1" ht="19.5">
      <c r="A99" s="35"/>
      <c r="B99" s="36"/>
      <c r="C99" s="37"/>
      <c r="D99" s="187" t="s">
        <v>141</v>
      </c>
      <c r="E99" s="37"/>
      <c r="F99" s="192" t="s">
        <v>1281</v>
      </c>
      <c r="G99" s="37"/>
      <c r="H99" s="37"/>
      <c r="I99" s="189"/>
      <c r="J99" s="37"/>
      <c r="K99" s="37"/>
      <c r="L99" s="40"/>
      <c r="M99" s="190"/>
      <c r="N99" s="191"/>
      <c r="O99" s="65"/>
      <c r="P99" s="65"/>
      <c r="Q99" s="65"/>
      <c r="R99" s="65"/>
      <c r="S99" s="65"/>
      <c r="T99" s="66"/>
      <c r="U99" s="35"/>
      <c r="V99" s="35"/>
      <c r="W99" s="35"/>
      <c r="X99" s="35"/>
      <c r="Y99" s="35"/>
      <c r="Z99" s="35"/>
      <c r="AA99" s="35"/>
      <c r="AB99" s="35"/>
      <c r="AC99" s="35"/>
      <c r="AD99" s="35"/>
      <c r="AE99" s="35"/>
      <c r="AT99" s="18" t="s">
        <v>141</v>
      </c>
      <c r="AU99" s="18" t="s">
        <v>81</v>
      </c>
    </row>
    <row r="100" spans="1:65" s="13" customFormat="1" ht="11.25">
      <c r="B100" s="193"/>
      <c r="C100" s="194"/>
      <c r="D100" s="187" t="s">
        <v>143</v>
      </c>
      <c r="E100" s="195" t="s">
        <v>19</v>
      </c>
      <c r="F100" s="196" t="s">
        <v>1292</v>
      </c>
      <c r="G100" s="194"/>
      <c r="H100" s="197">
        <v>203</v>
      </c>
      <c r="I100" s="198"/>
      <c r="J100" s="194"/>
      <c r="K100" s="194"/>
      <c r="L100" s="199"/>
      <c r="M100" s="200"/>
      <c r="N100" s="201"/>
      <c r="O100" s="201"/>
      <c r="P100" s="201"/>
      <c r="Q100" s="201"/>
      <c r="R100" s="201"/>
      <c r="S100" s="201"/>
      <c r="T100" s="202"/>
      <c r="AT100" s="203" t="s">
        <v>143</v>
      </c>
      <c r="AU100" s="203" t="s">
        <v>81</v>
      </c>
      <c r="AV100" s="13" t="s">
        <v>81</v>
      </c>
      <c r="AW100" s="13" t="s">
        <v>33</v>
      </c>
      <c r="AX100" s="13" t="s">
        <v>71</v>
      </c>
      <c r="AY100" s="203" t="s">
        <v>127</v>
      </c>
    </row>
    <row r="101" spans="1:65" s="13" customFormat="1" ht="11.25">
      <c r="B101" s="193"/>
      <c r="C101" s="194"/>
      <c r="D101" s="187" t="s">
        <v>143</v>
      </c>
      <c r="E101" s="195" t="s">
        <v>19</v>
      </c>
      <c r="F101" s="196" t="s">
        <v>1293</v>
      </c>
      <c r="G101" s="194"/>
      <c r="H101" s="197">
        <v>16</v>
      </c>
      <c r="I101" s="198"/>
      <c r="J101" s="194"/>
      <c r="K101" s="194"/>
      <c r="L101" s="199"/>
      <c r="M101" s="200"/>
      <c r="N101" s="201"/>
      <c r="O101" s="201"/>
      <c r="P101" s="201"/>
      <c r="Q101" s="201"/>
      <c r="R101" s="201"/>
      <c r="S101" s="201"/>
      <c r="T101" s="202"/>
      <c r="AT101" s="203" t="s">
        <v>143</v>
      </c>
      <c r="AU101" s="203" t="s">
        <v>81</v>
      </c>
      <c r="AV101" s="13" t="s">
        <v>81</v>
      </c>
      <c r="AW101" s="13" t="s">
        <v>33</v>
      </c>
      <c r="AX101" s="13" t="s">
        <v>71</v>
      </c>
      <c r="AY101" s="203" t="s">
        <v>127</v>
      </c>
    </row>
    <row r="102" spans="1:65" s="15" customFormat="1" ht="11.25">
      <c r="B102" s="214"/>
      <c r="C102" s="215"/>
      <c r="D102" s="187" t="s">
        <v>143</v>
      </c>
      <c r="E102" s="216" t="s">
        <v>19</v>
      </c>
      <c r="F102" s="217" t="s">
        <v>160</v>
      </c>
      <c r="G102" s="215"/>
      <c r="H102" s="218">
        <v>219</v>
      </c>
      <c r="I102" s="219"/>
      <c r="J102" s="215"/>
      <c r="K102" s="215"/>
      <c r="L102" s="220"/>
      <c r="M102" s="221"/>
      <c r="N102" s="222"/>
      <c r="O102" s="222"/>
      <c r="P102" s="222"/>
      <c r="Q102" s="222"/>
      <c r="R102" s="222"/>
      <c r="S102" s="222"/>
      <c r="T102" s="223"/>
      <c r="AT102" s="224" t="s">
        <v>143</v>
      </c>
      <c r="AU102" s="224" t="s">
        <v>81</v>
      </c>
      <c r="AV102" s="15" t="s">
        <v>135</v>
      </c>
      <c r="AW102" s="15" t="s">
        <v>33</v>
      </c>
      <c r="AX102" s="15" t="s">
        <v>79</v>
      </c>
      <c r="AY102" s="224" t="s">
        <v>127</v>
      </c>
    </row>
    <row r="103" spans="1:65" s="2" customFormat="1" ht="16.5" customHeight="1">
      <c r="A103" s="35"/>
      <c r="B103" s="36"/>
      <c r="C103" s="225" t="s">
        <v>135</v>
      </c>
      <c r="D103" s="225" t="s">
        <v>228</v>
      </c>
      <c r="E103" s="226" t="s">
        <v>1294</v>
      </c>
      <c r="F103" s="227" t="s">
        <v>1295</v>
      </c>
      <c r="G103" s="228" t="s">
        <v>133</v>
      </c>
      <c r="H103" s="229">
        <v>602</v>
      </c>
      <c r="I103" s="384">
        <v>0</v>
      </c>
      <c r="J103" s="231">
        <f>ROUND(I103*H103,2)</f>
        <v>0</v>
      </c>
      <c r="K103" s="227" t="s">
        <v>134</v>
      </c>
      <c r="L103" s="232"/>
      <c r="M103" s="233" t="s">
        <v>19</v>
      </c>
      <c r="N103" s="234" t="s">
        <v>42</v>
      </c>
      <c r="O103" s="65"/>
      <c r="P103" s="183">
        <f>O103*H103</f>
        <v>0</v>
      </c>
      <c r="Q103" s="183">
        <v>0</v>
      </c>
      <c r="R103" s="183">
        <f>Q103*H103</f>
        <v>0</v>
      </c>
      <c r="S103" s="183">
        <v>0</v>
      </c>
      <c r="T103" s="184">
        <f>S103*H103</f>
        <v>0</v>
      </c>
      <c r="U103" s="35"/>
      <c r="V103" s="35"/>
      <c r="W103" s="35"/>
      <c r="X103" s="35"/>
      <c r="Y103" s="35"/>
      <c r="Z103" s="35"/>
      <c r="AA103" s="35"/>
      <c r="AB103" s="35"/>
      <c r="AC103" s="35"/>
      <c r="AD103" s="35"/>
      <c r="AE103" s="35"/>
      <c r="AR103" s="185" t="s">
        <v>196</v>
      </c>
      <c r="AT103" s="185" t="s">
        <v>228</v>
      </c>
      <c r="AU103" s="185" t="s">
        <v>81</v>
      </c>
      <c r="AY103" s="18" t="s">
        <v>127</v>
      </c>
      <c r="BE103" s="186">
        <f>IF(N103="základní",J103,0)</f>
        <v>0</v>
      </c>
      <c r="BF103" s="186">
        <f>IF(N103="snížená",J103,0)</f>
        <v>0</v>
      </c>
      <c r="BG103" s="186">
        <f>IF(N103="zákl. přenesená",J103,0)</f>
        <v>0</v>
      </c>
      <c r="BH103" s="186">
        <f>IF(N103="sníž. přenesená",J103,0)</f>
        <v>0</v>
      </c>
      <c r="BI103" s="186">
        <f>IF(N103="nulová",J103,0)</f>
        <v>0</v>
      </c>
      <c r="BJ103" s="18" t="s">
        <v>79</v>
      </c>
      <c r="BK103" s="186">
        <f>ROUND(I103*H103,2)</f>
        <v>0</v>
      </c>
      <c r="BL103" s="18" t="s">
        <v>135</v>
      </c>
      <c r="BM103" s="185" t="s">
        <v>1296</v>
      </c>
    </row>
    <row r="104" spans="1:65" s="2" customFormat="1" ht="11.25">
      <c r="A104" s="35"/>
      <c r="B104" s="36"/>
      <c r="C104" s="37"/>
      <c r="D104" s="187" t="s">
        <v>137</v>
      </c>
      <c r="E104" s="37"/>
      <c r="F104" s="188" t="s">
        <v>1295</v>
      </c>
      <c r="G104" s="37"/>
      <c r="H104" s="37"/>
      <c r="I104" s="189"/>
      <c r="J104" s="37"/>
      <c r="K104" s="37"/>
      <c r="L104" s="40"/>
      <c r="M104" s="190"/>
      <c r="N104" s="191"/>
      <c r="O104" s="65"/>
      <c r="P104" s="65"/>
      <c r="Q104" s="65"/>
      <c r="R104" s="65"/>
      <c r="S104" s="65"/>
      <c r="T104" s="66"/>
      <c r="U104" s="35"/>
      <c r="V104" s="35"/>
      <c r="W104" s="35"/>
      <c r="X104" s="35"/>
      <c r="Y104" s="35"/>
      <c r="Z104" s="35"/>
      <c r="AA104" s="35"/>
      <c r="AB104" s="35"/>
      <c r="AC104" s="35"/>
      <c r="AD104" s="35"/>
      <c r="AE104" s="35"/>
      <c r="AT104" s="18" t="s">
        <v>137</v>
      </c>
      <c r="AU104" s="18" t="s">
        <v>81</v>
      </c>
    </row>
    <row r="105" spans="1:65" s="2" customFormat="1" ht="19.5">
      <c r="A105" s="35"/>
      <c r="B105" s="36"/>
      <c r="C105" s="37"/>
      <c r="D105" s="187" t="s">
        <v>141</v>
      </c>
      <c r="E105" s="37"/>
      <c r="F105" s="192" t="s">
        <v>1281</v>
      </c>
      <c r="G105" s="37"/>
      <c r="H105" s="37"/>
      <c r="I105" s="189"/>
      <c r="J105" s="37"/>
      <c r="K105" s="37"/>
      <c r="L105" s="40"/>
      <c r="M105" s="190"/>
      <c r="N105" s="191"/>
      <c r="O105" s="65"/>
      <c r="P105" s="65"/>
      <c r="Q105" s="65"/>
      <c r="R105" s="65"/>
      <c r="S105" s="65"/>
      <c r="T105" s="66"/>
      <c r="U105" s="35"/>
      <c r="V105" s="35"/>
      <c r="W105" s="35"/>
      <c r="X105" s="35"/>
      <c r="Y105" s="35"/>
      <c r="Z105" s="35"/>
      <c r="AA105" s="35"/>
      <c r="AB105" s="35"/>
      <c r="AC105" s="35"/>
      <c r="AD105" s="35"/>
      <c r="AE105" s="35"/>
      <c r="AT105" s="18" t="s">
        <v>141</v>
      </c>
      <c r="AU105" s="18" t="s">
        <v>81</v>
      </c>
    </row>
    <row r="106" spans="1:65" s="14" customFormat="1" ht="11.25">
      <c r="B106" s="204"/>
      <c r="C106" s="205"/>
      <c r="D106" s="187" t="s">
        <v>143</v>
      </c>
      <c r="E106" s="206" t="s">
        <v>19</v>
      </c>
      <c r="F106" s="207" t="s">
        <v>378</v>
      </c>
      <c r="G106" s="205"/>
      <c r="H106" s="206" t="s">
        <v>19</v>
      </c>
      <c r="I106" s="208"/>
      <c r="J106" s="205"/>
      <c r="K106" s="205"/>
      <c r="L106" s="209"/>
      <c r="M106" s="210"/>
      <c r="N106" s="211"/>
      <c r="O106" s="211"/>
      <c r="P106" s="211"/>
      <c r="Q106" s="211"/>
      <c r="R106" s="211"/>
      <c r="S106" s="211"/>
      <c r="T106" s="212"/>
      <c r="AT106" s="213" t="s">
        <v>143</v>
      </c>
      <c r="AU106" s="213" t="s">
        <v>81</v>
      </c>
      <c r="AV106" s="14" t="s">
        <v>79</v>
      </c>
      <c r="AW106" s="14" t="s">
        <v>33</v>
      </c>
      <c r="AX106" s="14" t="s">
        <v>71</v>
      </c>
      <c r="AY106" s="213" t="s">
        <v>127</v>
      </c>
    </row>
    <row r="107" spans="1:65" s="13" customFormat="1" ht="11.25">
      <c r="B107" s="193"/>
      <c r="C107" s="194"/>
      <c r="D107" s="187" t="s">
        <v>143</v>
      </c>
      <c r="E107" s="195" t="s">
        <v>19</v>
      </c>
      <c r="F107" s="196" t="s">
        <v>1297</v>
      </c>
      <c r="G107" s="194"/>
      <c r="H107" s="197">
        <v>438</v>
      </c>
      <c r="I107" s="198"/>
      <c r="J107" s="194"/>
      <c r="K107" s="194"/>
      <c r="L107" s="199"/>
      <c r="M107" s="200"/>
      <c r="N107" s="201"/>
      <c r="O107" s="201"/>
      <c r="P107" s="201"/>
      <c r="Q107" s="201"/>
      <c r="R107" s="201"/>
      <c r="S107" s="201"/>
      <c r="T107" s="202"/>
      <c r="AT107" s="203" t="s">
        <v>143</v>
      </c>
      <c r="AU107" s="203" t="s">
        <v>81</v>
      </c>
      <c r="AV107" s="13" t="s">
        <v>81</v>
      </c>
      <c r="AW107" s="13" t="s">
        <v>33</v>
      </c>
      <c r="AX107" s="13" t="s">
        <v>71</v>
      </c>
      <c r="AY107" s="203" t="s">
        <v>127</v>
      </c>
    </row>
    <row r="108" spans="1:65" s="14" customFormat="1" ht="11.25">
      <c r="B108" s="204"/>
      <c r="C108" s="205"/>
      <c r="D108" s="187" t="s">
        <v>143</v>
      </c>
      <c r="E108" s="206" t="s">
        <v>19</v>
      </c>
      <c r="F108" s="207" t="s">
        <v>384</v>
      </c>
      <c r="G108" s="205"/>
      <c r="H108" s="206" t="s">
        <v>19</v>
      </c>
      <c r="I108" s="208"/>
      <c r="J108" s="205"/>
      <c r="K108" s="205"/>
      <c r="L108" s="209"/>
      <c r="M108" s="210"/>
      <c r="N108" s="211"/>
      <c r="O108" s="211"/>
      <c r="P108" s="211"/>
      <c r="Q108" s="211"/>
      <c r="R108" s="211"/>
      <c r="S108" s="211"/>
      <c r="T108" s="212"/>
      <c r="AT108" s="213" t="s">
        <v>143</v>
      </c>
      <c r="AU108" s="213" t="s">
        <v>81</v>
      </c>
      <c r="AV108" s="14" t="s">
        <v>79</v>
      </c>
      <c r="AW108" s="14" t="s">
        <v>33</v>
      </c>
      <c r="AX108" s="14" t="s">
        <v>71</v>
      </c>
      <c r="AY108" s="213" t="s">
        <v>127</v>
      </c>
    </row>
    <row r="109" spans="1:65" s="13" customFormat="1" ht="11.25">
      <c r="B109" s="193"/>
      <c r="C109" s="194"/>
      <c r="D109" s="187" t="s">
        <v>143</v>
      </c>
      <c r="E109" s="195" t="s">
        <v>19</v>
      </c>
      <c r="F109" s="196" t="s">
        <v>1298</v>
      </c>
      <c r="G109" s="194"/>
      <c r="H109" s="197">
        <v>164</v>
      </c>
      <c r="I109" s="198"/>
      <c r="J109" s="194"/>
      <c r="K109" s="194"/>
      <c r="L109" s="199"/>
      <c r="M109" s="200"/>
      <c r="N109" s="201"/>
      <c r="O109" s="201"/>
      <c r="P109" s="201"/>
      <c r="Q109" s="201"/>
      <c r="R109" s="201"/>
      <c r="S109" s="201"/>
      <c r="T109" s="202"/>
      <c r="AT109" s="203" t="s">
        <v>143</v>
      </c>
      <c r="AU109" s="203" t="s">
        <v>81</v>
      </c>
      <c r="AV109" s="13" t="s">
        <v>81</v>
      </c>
      <c r="AW109" s="13" t="s">
        <v>33</v>
      </c>
      <c r="AX109" s="13" t="s">
        <v>71</v>
      </c>
      <c r="AY109" s="203" t="s">
        <v>127</v>
      </c>
    </row>
    <row r="110" spans="1:65" s="15" customFormat="1" ht="11.25">
      <c r="B110" s="214"/>
      <c r="C110" s="215"/>
      <c r="D110" s="187" t="s">
        <v>143</v>
      </c>
      <c r="E110" s="216" t="s">
        <v>19</v>
      </c>
      <c r="F110" s="217" t="s">
        <v>160</v>
      </c>
      <c r="G110" s="215"/>
      <c r="H110" s="218">
        <v>602</v>
      </c>
      <c r="I110" s="219"/>
      <c r="J110" s="215"/>
      <c r="K110" s="215"/>
      <c r="L110" s="220"/>
      <c r="M110" s="221"/>
      <c r="N110" s="222"/>
      <c r="O110" s="222"/>
      <c r="P110" s="222"/>
      <c r="Q110" s="222"/>
      <c r="R110" s="222"/>
      <c r="S110" s="222"/>
      <c r="T110" s="223"/>
      <c r="AT110" s="224" t="s">
        <v>143</v>
      </c>
      <c r="AU110" s="224" t="s">
        <v>81</v>
      </c>
      <c r="AV110" s="15" t="s">
        <v>135</v>
      </c>
      <c r="AW110" s="15" t="s">
        <v>33</v>
      </c>
      <c r="AX110" s="15" t="s">
        <v>79</v>
      </c>
      <c r="AY110" s="224" t="s">
        <v>127</v>
      </c>
    </row>
    <row r="111" spans="1:65" s="2" customFormat="1" ht="16.5" customHeight="1">
      <c r="A111" s="35"/>
      <c r="B111" s="36"/>
      <c r="C111" s="225" t="s">
        <v>128</v>
      </c>
      <c r="D111" s="225" t="s">
        <v>228</v>
      </c>
      <c r="E111" s="226" t="s">
        <v>1299</v>
      </c>
      <c r="F111" s="227" t="s">
        <v>1300</v>
      </c>
      <c r="G111" s="228" t="s">
        <v>133</v>
      </c>
      <c r="H111" s="229">
        <v>602</v>
      </c>
      <c r="I111" s="384">
        <v>0</v>
      </c>
      <c r="J111" s="231">
        <f>ROUND(I111*H111,2)</f>
        <v>0</v>
      </c>
      <c r="K111" s="227" t="s">
        <v>134</v>
      </c>
      <c r="L111" s="232"/>
      <c r="M111" s="233" t="s">
        <v>19</v>
      </c>
      <c r="N111" s="234" t="s">
        <v>42</v>
      </c>
      <c r="O111" s="65"/>
      <c r="P111" s="183">
        <f>O111*H111</f>
        <v>0</v>
      </c>
      <c r="Q111" s="183">
        <v>0</v>
      </c>
      <c r="R111" s="183">
        <f>Q111*H111</f>
        <v>0</v>
      </c>
      <c r="S111" s="183">
        <v>0</v>
      </c>
      <c r="T111" s="184">
        <f>S111*H111</f>
        <v>0</v>
      </c>
      <c r="U111" s="35"/>
      <c r="V111" s="35"/>
      <c r="W111" s="35"/>
      <c r="X111" s="35"/>
      <c r="Y111" s="35"/>
      <c r="Z111" s="35"/>
      <c r="AA111" s="35"/>
      <c r="AB111" s="35"/>
      <c r="AC111" s="35"/>
      <c r="AD111" s="35"/>
      <c r="AE111" s="35"/>
      <c r="AR111" s="185" t="s">
        <v>196</v>
      </c>
      <c r="AT111" s="185" t="s">
        <v>228</v>
      </c>
      <c r="AU111" s="185" t="s">
        <v>81</v>
      </c>
      <c r="AY111" s="18" t="s">
        <v>127</v>
      </c>
      <c r="BE111" s="186">
        <f>IF(N111="základní",J111,0)</f>
        <v>0</v>
      </c>
      <c r="BF111" s="186">
        <f>IF(N111="snížená",J111,0)</f>
        <v>0</v>
      </c>
      <c r="BG111" s="186">
        <f>IF(N111="zákl. přenesená",J111,0)</f>
        <v>0</v>
      </c>
      <c r="BH111" s="186">
        <f>IF(N111="sníž. přenesená",J111,0)</f>
        <v>0</v>
      </c>
      <c r="BI111" s="186">
        <f>IF(N111="nulová",J111,0)</f>
        <v>0</v>
      </c>
      <c r="BJ111" s="18" t="s">
        <v>79</v>
      </c>
      <c r="BK111" s="186">
        <f>ROUND(I111*H111,2)</f>
        <v>0</v>
      </c>
      <c r="BL111" s="18" t="s">
        <v>135</v>
      </c>
      <c r="BM111" s="185" t="s">
        <v>1301</v>
      </c>
    </row>
    <row r="112" spans="1:65" s="2" customFormat="1" ht="11.25">
      <c r="A112" s="35"/>
      <c r="B112" s="36"/>
      <c r="C112" s="37"/>
      <c r="D112" s="187" t="s">
        <v>137</v>
      </c>
      <c r="E112" s="37"/>
      <c r="F112" s="188" t="s">
        <v>1300</v>
      </c>
      <c r="G112" s="37"/>
      <c r="H112" s="37"/>
      <c r="I112" s="189"/>
      <c r="J112" s="37"/>
      <c r="K112" s="37"/>
      <c r="L112" s="40"/>
      <c r="M112" s="190"/>
      <c r="N112" s="191"/>
      <c r="O112" s="65"/>
      <c r="P112" s="65"/>
      <c r="Q112" s="65"/>
      <c r="R112" s="65"/>
      <c r="S112" s="65"/>
      <c r="T112" s="66"/>
      <c r="U112" s="35"/>
      <c r="V112" s="35"/>
      <c r="W112" s="35"/>
      <c r="X112" s="35"/>
      <c r="Y112" s="35"/>
      <c r="Z112" s="35"/>
      <c r="AA112" s="35"/>
      <c r="AB112" s="35"/>
      <c r="AC112" s="35"/>
      <c r="AD112" s="35"/>
      <c r="AE112" s="35"/>
      <c r="AT112" s="18" t="s">
        <v>137</v>
      </c>
      <c r="AU112" s="18" t="s">
        <v>81</v>
      </c>
    </row>
    <row r="113" spans="1:65" s="2" customFormat="1" ht="19.5">
      <c r="A113" s="35"/>
      <c r="B113" s="36"/>
      <c r="C113" s="37"/>
      <c r="D113" s="187" t="s">
        <v>141</v>
      </c>
      <c r="E113" s="37"/>
      <c r="F113" s="192" t="s">
        <v>1281</v>
      </c>
      <c r="G113" s="37"/>
      <c r="H113" s="37"/>
      <c r="I113" s="189"/>
      <c r="J113" s="37"/>
      <c r="K113" s="37"/>
      <c r="L113" s="40"/>
      <c r="M113" s="190"/>
      <c r="N113" s="191"/>
      <c r="O113" s="65"/>
      <c r="P113" s="65"/>
      <c r="Q113" s="65"/>
      <c r="R113" s="65"/>
      <c r="S113" s="65"/>
      <c r="T113" s="66"/>
      <c r="U113" s="35"/>
      <c r="V113" s="35"/>
      <c r="W113" s="35"/>
      <c r="X113" s="35"/>
      <c r="Y113" s="35"/>
      <c r="Z113" s="35"/>
      <c r="AA113" s="35"/>
      <c r="AB113" s="35"/>
      <c r="AC113" s="35"/>
      <c r="AD113" s="35"/>
      <c r="AE113" s="35"/>
      <c r="AT113" s="18" t="s">
        <v>141</v>
      </c>
      <c r="AU113" s="18" t="s">
        <v>81</v>
      </c>
    </row>
    <row r="114" spans="1:65" s="12" customFormat="1" ht="25.9" customHeight="1">
      <c r="B114" s="158"/>
      <c r="C114" s="159"/>
      <c r="D114" s="160" t="s">
        <v>70</v>
      </c>
      <c r="E114" s="161" t="s">
        <v>613</v>
      </c>
      <c r="F114" s="161" t="s">
        <v>614</v>
      </c>
      <c r="G114" s="159"/>
      <c r="H114" s="159"/>
      <c r="I114" s="162"/>
      <c r="J114" s="163">
        <f>BK114</f>
        <v>0</v>
      </c>
      <c r="K114" s="159"/>
      <c r="L114" s="164"/>
      <c r="M114" s="165"/>
      <c r="N114" s="166"/>
      <c r="O114" s="166"/>
      <c r="P114" s="167">
        <f>SUM(P115:P124)</f>
        <v>0</v>
      </c>
      <c r="Q114" s="166"/>
      <c r="R114" s="167">
        <f>SUM(R115:R124)</f>
        <v>0</v>
      </c>
      <c r="S114" s="166"/>
      <c r="T114" s="168">
        <f>SUM(T115:T124)</f>
        <v>0</v>
      </c>
      <c r="AR114" s="169" t="s">
        <v>135</v>
      </c>
      <c r="AT114" s="170" t="s">
        <v>70</v>
      </c>
      <c r="AU114" s="170" t="s">
        <v>71</v>
      </c>
      <c r="AY114" s="169" t="s">
        <v>127</v>
      </c>
      <c r="BK114" s="171">
        <f>SUM(BK115:BK124)</f>
        <v>0</v>
      </c>
    </row>
    <row r="115" spans="1:65" s="2" customFormat="1" ht="16.5" customHeight="1">
      <c r="A115" s="35"/>
      <c r="B115" s="36"/>
      <c r="C115" s="225" t="s">
        <v>179</v>
      </c>
      <c r="D115" s="225" t="s">
        <v>228</v>
      </c>
      <c r="E115" s="226" t="s">
        <v>1302</v>
      </c>
      <c r="F115" s="227" t="s">
        <v>1303</v>
      </c>
      <c r="G115" s="228" t="s">
        <v>133</v>
      </c>
      <c r="H115" s="229">
        <v>10</v>
      </c>
      <c r="I115" s="384">
        <v>0</v>
      </c>
      <c r="J115" s="231">
        <f>ROUND(I115*H115,2)</f>
        <v>0</v>
      </c>
      <c r="K115" s="227" t="s">
        <v>134</v>
      </c>
      <c r="L115" s="232"/>
      <c r="M115" s="233" t="s">
        <v>19</v>
      </c>
      <c r="N115" s="234" t="s">
        <v>42</v>
      </c>
      <c r="O115" s="65"/>
      <c r="P115" s="183">
        <f>O115*H115</f>
        <v>0</v>
      </c>
      <c r="Q115" s="183">
        <v>0</v>
      </c>
      <c r="R115" s="183">
        <f>Q115*H115</f>
        <v>0</v>
      </c>
      <c r="S115" s="183">
        <v>0</v>
      </c>
      <c r="T115" s="184">
        <f>S115*H115</f>
        <v>0</v>
      </c>
      <c r="U115" s="35"/>
      <c r="V115" s="35"/>
      <c r="W115" s="35"/>
      <c r="X115" s="35"/>
      <c r="Y115" s="35"/>
      <c r="Z115" s="35"/>
      <c r="AA115" s="35"/>
      <c r="AB115" s="35"/>
      <c r="AC115" s="35"/>
      <c r="AD115" s="35"/>
      <c r="AE115" s="35"/>
      <c r="AR115" s="185" t="s">
        <v>489</v>
      </c>
      <c r="AT115" s="185" t="s">
        <v>228</v>
      </c>
      <c r="AU115" s="185" t="s">
        <v>79</v>
      </c>
      <c r="AY115" s="18" t="s">
        <v>127</v>
      </c>
      <c r="BE115" s="186">
        <f>IF(N115="základní",J115,0)</f>
        <v>0</v>
      </c>
      <c r="BF115" s="186">
        <f>IF(N115="snížená",J115,0)</f>
        <v>0</v>
      </c>
      <c r="BG115" s="186">
        <f>IF(N115="zákl. přenesená",J115,0)</f>
        <v>0</v>
      </c>
      <c r="BH115" s="186">
        <f>IF(N115="sníž. přenesená",J115,0)</f>
        <v>0</v>
      </c>
      <c r="BI115" s="186">
        <f>IF(N115="nulová",J115,0)</f>
        <v>0</v>
      </c>
      <c r="BJ115" s="18" t="s">
        <v>79</v>
      </c>
      <c r="BK115" s="186">
        <f>ROUND(I115*H115,2)</f>
        <v>0</v>
      </c>
      <c r="BL115" s="18" t="s">
        <v>489</v>
      </c>
      <c r="BM115" s="185" t="s">
        <v>1304</v>
      </c>
    </row>
    <row r="116" spans="1:65" s="2" customFormat="1" ht="11.25">
      <c r="A116" s="35"/>
      <c r="B116" s="36"/>
      <c r="C116" s="37"/>
      <c r="D116" s="187" t="s">
        <v>137</v>
      </c>
      <c r="E116" s="37"/>
      <c r="F116" s="188" t="s">
        <v>1303</v>
      </c>
      <c r="G116" s="37"/>
      <c r="H116" s="37"/>
      <c r="I116" s="189"/>
      <c r="J116" s="37"/>
      <c r="K116" s="37"/>
      <c r="L116" s="40"/>
      <c r="M116" s="190"/>
      <c r="N116" s="191"/>
      <c r="O116" s="65"/>
      <c r="P116" s="65"/>
      <c r="Q116" s="65"/>
      <c r="R116" s="65"/>
      <c r="S116" s="65"/>
      <c r="T116" s="66"/>
      <c r="U116" s="35"/>
      <c r="V116" s="35"/>
      <c r="W116" s="35"/>
      <c r="X116" s="35"/>
      <c r="Y116" s="35"/>
      <c r="Z116" s="35"/>
      <c r="AA116" s="35"/>
      <c r="AB116" s="35"/>
      <c r="AC116" s="35"/>
      <c r="AD116" s="35"/>
      <c r="AE116" s="35"/>
      <c r="AT116" s="18" t="s">
        <v>137</v>
      </c>
      <c r="AU116" s="18" t="s">
        <v>79</v>
      </c>
    </row>
    <row r="117" spans="1:65" s="2" customFormat="1" ht="19.5">
      <c r="A117" s="35"/>
      <c r="B117" s="36"/>
      <c r="C117" s="37"/>
      <c r="D117" s="187" t="s">
        <v>141</v>
      </c>
      <c r="E117" s="37"/>
      <c r="F117" s="192" t="s">
        <v>1281</v>
      </c>
      <c r="G117" s="37"/>
      <c r="H117" s="37"/>
      <c r="I117" s="189"/>
      <c r="J117" s="37"/>
      <c r="K117" s="37"/>
      <c r="L117" s="40"/>
      <c r="M117" s="190"/>
      <c r="N117" s="191"/>
      <c r="O117" s="65"/>
      <c r="P117" s="65"/>
      <c r="Q117" s="65"/>
      <c r="R117" s="65"/>
      <c r="S117" s="65"/>
      <c r="T117" s="66"/>
      <c r="U117" s="35"/>
      <c r="V117" s="35"/>
      <c r="W117" s="35"/>
      <c r="X117" s="35"/>
      <c r="Y117" s="35"/>
      <c r="Z117" s="35"/>
      <c r="AA117" s="35"/>
      <c r="AB117" s="35"/>
      <c r="AC117" s="35"/>
      <c r="AD117" s="35"/>
      <c r="AE117" s="35"/>
      <c r="AT117" s="18" t="s">
        <v>141</v>
      </c>
      <c r="AU117" s="18" t="s">
        <v>79</v>
      </c>
    </row>
    <row r="118" spans="1:65" s="13" customFormat="1" ht="11.25">
      <c r="B118" s="193"/>
      <c r="C118" s="194"/>
      <c r="D118" s="187" t="s">
        <v>143</v>
      </c>
      <c r="E118" s="195" t="s">
        <v>19</v>
      </c>
      <c r="F118" s="196" t="s">
        <v>1305</v>
      </c>
      <c r="G118" s="194"/>
      <c r="H118" s="197">
        <v>10</v>
      </c>
      <c r="I118" s="198"/>
      <c r="J118" s="194"/>
      <c r="K118" s="194"/>
      <c r="L118" s="199"/>
      <c r="M118" s="200"/>
      <c r="N118" s="201"/>
      <c r="O118" s="201"/>
      <c r="P118" s="201"/>
      <c r="Q118" s="201"/>
      <c r="R118" s="201"/>
      <c r="S118" s="201"/>
      <c r="T118" s="202"/>
      <c r="AT118" s="203" t="s">
        <v>143</v>
      </c>
      <c r="AU118" s="203" t="s">
        <v>79</v>
      </c>
      <c r="AV118" s="13" t="s">
        <v>81</v>
      </c>
      <c r="AW118" s="13" t="s">
        <v>33</v>
      </c>
      <c r="AX118" s="13" t="s">
        <v>79</v>
      </c>
      <c r="AY118" s="203" t="s">
        <v>127</v>
      </c>
    </row>
    <row r="119" spans="1:65" s="2" customFormat="1" ht="16.5" customHeight="1">
      <c r="A119" s="35"/>
      <c r="B119" s="36"/>
      <c r="C119" s="225" t="s">
        <v>189</v>
      </c>
      <c r="D119" s="225" t="s">
        <v>228</v>
      </c>
      <c r="E119" s="226" t="s">
        <v>1306</v>
      </c>
      <c r="F119" s="227" t="s">
        <v>1307</v>
      </c>
      <c r="G119" s="228" t="s">
        <v>133</v>
      </c>
      <c r="H119" s="229">
        <v>30</v>
      </c>
      <c r="I119" s="384">
        <v>0</v>
      </c>
      <c r="J119" s="231">
        <f>ROUND(I119*H119,2)</f>
        <v>0</v>
      </c>
      <c r="K119" s="227" t="s">
        <v>134</v>
      </c>
      <c r="L119" s="232"/>
      <c r="M119" s="233" t="s">
        <v>19</v>
      </c>
      <c r="N119" s="234" t="s">
        <v>42</v>
      </c>
      <c r="O119" s="65"/>
      <c r="P119" s="183">
        <f>O119*H119</f>
        <v>0</v>
      </c>
      <c r="Q119" s="183">
        <v>0</v>
      </c>
      <c r="R119" s="183">
        <f>Q119*H119</f>
        <v>0</v>
      </c>
      <c r="S119" s="183">
        <v>0</v>
      </c>
      <c r="T119" s="184">
        <f>S119*H119</f>
        <v>0</v>
      </c>
      <c r="U119" s="35"/>
      <c r="V119" s="35"/>
      <c r="W119" s="35"/>
      <c r="X119" s="35"/>
      <c r="Y119" s="35"/>
      <c r="Z119" s="35"/>
      <c r="AA119" s="35"/>
      <c r="AB119" s="35"/>
      <c r="AC119" s="35"/>
      <c r="AD119" s="35"/>
      <c r="AE119" s="35"/>
      <c r="AR119" s="185" t="s">
        <v>489</v>
      </c>
      <c r="AT119" s="185" t="s">
        <v>228</v>
      </c>
      <c r="AU119" s="185" t="s">
        <v>79</v>
      </c>
      <c r="AY119" s="18" t="s">
        <v>127</v>
      </c>
      <c r="BE119" s="186">
        <f>IF(N119="základní",J119,0)</f>
        <v>0</v>
      </c>
      <c r="BF119" s="186">
        <f>IF(N119="snížená",J119,0)</f>
        <v>0</v>
      </c>
      <c r="BG119" s="186">
        <f>IF(N119="zákl. přenesená",J119,0)</f>
        <v>0</v>
      </c>
      <c r="BH119" s="186">
        <f>IF(N119="sníž. přenesená",J119,0)</f>
        <v>0</v>
      </c>
      <c r="BI119" s="186">
        <f>IF(N119="nulová",J119,0)</f>
        <v>0</v>
      </c>
      <c r="BJ119" s="18" t="s">
        <v>79</v>
      </c>
      <c r="BK119" s="186">
        <f>ROUND(I119*H119,2)</f>
        <v>0</v>
      </c>
      <c r="BL119" s="18" t="s">
        <v>489</v>
      </c>
      <c r="BM119" s="185" t="s">
        <v>1308</v>
      </c>
    </row>
    <row r="120" spans="1:65" s="2" customFormat="1" ht="11.25">
      <c r="A120" s="35"/>
      <c r="B120" s="36"/>
      <c r="C120" s="37"/>
      <c r="D120" s="187" t="s">
        <v>137</v>
      </c>
      <c r="E120" s="37"/>
      <c r="F120" s="188" t="s">
        <v>1307</v>
      </c>
      <c r="G120" s="37"/>
      <c r="H120" s="37"/>
      <c r="I120" s="189"/>
      <c r="J120" s="37"/>
      <c r="K120" s="37"/>
      <c r="L120" s="40"/>
      <c r="M120" s="190"/>
      <c r="N120" s="191"/>
      <c r="O120" s="65"/>
      <c r="P120" s="65"/>
      <c r="Q120" s="65"/>
      <c r="R120" s="65"/>
      <c r="S120" s="65"/>
      <c r="T120" s="66"/>
      <c r="U120" s="35"/>
      <c r="V120" s="35"/>
      <c r="W120" s="35"/>
      <c r="X120" s="35"/>
      <c r="Y120" s="35"/>
      <c r="Z120" s="35"/>
      <c r="AA120" s="35"/>
      <c r="AB120" s="35"/>
      <c r="AC120" s="35"/>
      <c r="AD120" s="35"/>
      <c r="AE120" s="35"/>
      <c r="AT120" s="18" t="s">
        <v>137</v>
      </c>
      <c r="AU120" s="18" t="s">
        <v>79</v>
      </c>
    </row>
    <row r="121" spans="1:65" s="2" customFormat="1" ht="19.5">
      <c r="A121" s="35"/>
      <c r="B121" s="36"/>
      <c r="C121" s="37"/>
      <c r="D121" s="187" t="s">
        <v>141</v>
      </c>
      <c r="E121" s="37"/>
      <c r="F121" s="192" t="s">
        <v>1281</v>
      </c>
      <c r="G121" s="37"/>
      <c r="H121" s="37"/>
      <c r="I121" s="189"/>
      <c r="J121" s="37"/>
      <c r="K121" s="37"/>
      <c r="L121" s="40"/>
      <c r="M121" s="190"/>
      <c r="N121" s="191"/>
      <c r="O121" s="65"/>
      <c r="P121" s="65"/>
      <c r="Q121" s="65"/>
      <c r="R121" s="65"/>
      <c r="S121" s="65"/>
      <c r="T121" s="66"/>
      <c r="U121" s="35"/>
      <c r="V121" s="35"/>
      <c r="W121" s="35"/>
      <c r="X121" s="35"/>
      <c r="Y121" s="35"/>
      <c r="Z121" s="35"/>
      <c r="AA121" s="35"/>
      <c r="AB121" s="35"/>
      <c r="AC121" s="35"/>
      <c r="AD121" s="35"/>
      <c r="AE121" s="35"/>
      <c r="AT121" s="18" t="s">
        <v>141</v>
      </c>
      <c r="AU121" s="18" t="s">
        <v>79</v>
      </c>
    </row>
    <row r="122" spans="1:65" s="2" customFormat="1" ht="16.5" customHeight="1">
      <c r="A122" s="35"/>
      <c r="B122" s="36"/>
      <c r="C122" s="225" t="s">
        <v>196</v>
      </c>
      <c r="D122" s="225" t="s">
        <v>228</v>
      </c>
      <c r="E122" s="226" t="s">
        <v>1309</v>
      </c>
      <c r="F122" s="227" t="s">
        <v>1310</v>
      </c>
      <c r="G122" s="228" t="s">
        <v>133</v>
      </c>
      <c r="H122" s="229">
        <v>64</v>
      </c>
      <c r="I122" s="384">
        <v>0</v>
      </c>
      <c r="J122" s="231">
        <f>ROUND(I122*H122,2)</f>
        <v>0</v>
      </c>
      <c r="K122" s="227" t="s">
        <v>134</v>
      </c>
      <c r="L122" s="232"/>
      <c r="M122" s="233" t="s">
        <v>19</v>
      </c>
      <c r="N122" s="234" t="s">
        <v>42</v>
      </c>
      <c r="O122" s="65"/>
      <c r="P122" s="183">
        <f>O122*H122</f>
        <v>0</v>
      </c>
      <c r="Q122" s="183">
        <v>0</v>
      </c>
      <c r="R122" s="183">
        <f>Q122*H122</f>
        <v>0</v>
      </c>
      <c r="S122" s="183">
        <v>0</v>
      </c>
      <c r="T122" s="184">
        <f>S122*H122</f>
        <v>0</v>
      </c>
      <c r="U122" s="35"/>
      <c r="V122" s="35"/>
      <c r="W122" s="35"/>
      <c r="X122" s="35"/>
      <c r="Y122" s="35"/>
      <c r="Z122" s="35"/>
      <c r="AA122" s="35"/>
      <c r="AB122" s="35"/>
      <c r="AC122" s="35"/>
      <c r="AD122" s="35"/>
      <c r="AE122" s="35"/>
      <c r="AR122" s="185" t="s">
        <v>489</v>
      </c>
      <c r="AT122" s="185" t="s">
        <v>228</v>
      </c>
      <c r="AU122" s="185" t="s">
        <v>79</v>
      </c>
      <c r="AY122" s="18" t="s">
        <v>127</v>
      </c>
      <c r="BE122" s="186">
        <f>IF(N122="základní",J122,0)</f>
        <v>0</v>
      </c>
      <c r="BF122" s="186">
        <f>IF(N122="snížená",J122,0)</f>
        <v>0</v>
      </c>
      <c r="BG122" s="186">
        <f>IF(N122="zákl. přenesená",J122,0)</f>
        <v>0</v>
      </c>
      <c r="BH122" s="186">
        <f>IF(N122="sníž. přenesená",J122,0)</f>
        <v>0</v>
      </c>
      <c r="BI122" s="186">
        <f>IF(N122="nulová",J122,0)</f>
        <v>0</v>
      </c>
      <c r="BJ122" s="18" t="s">
        <v>79</v>
      </c>
      <c r="BK122" s="186">
        <f>ROUND(I122*H122,2)</f>
        <v>0</v>
      </c>
      <c r="BL122" s="18" t="s">
        <v>489</v>
      </c>
      <c r="BM122" s="185" t="s">
        <v>1311</v>
      </c>
    </row>
    <row r="123" spans="1:65" s="2" customFormat="1" ht="11.25">
      <c r="A123" s="35"/>
      <c r="B123" s="36"/>
      <c r="C123" s="37"/>
      <c r="D123" s="187" t="s">
        <v>137</v>
      </c>
      <c r="E123" s="37"/>
      <c r="F123" s="188" t="s">
        <v>1310</v>
      </c>
      <c r="G123" s="37"/>
      <c r="H123" s="37"/>
      <c r="I123" s="189"/>
      <c r="J123" s="37"/>
      <c r="K123" s="37"/>
      <c r="L123" s="40"/>
      <c r="M123" s="190"/>
      <c r="N123" s="191"/>
      <c r="O123" s="65"/>
      <c r="P123" s="65"/>
      <c r="Q123" s="65"/>
      <c r="R123" s="65"/>
      <c r="S123" s="65"/>
      <c r="T123" s="66"/>
      <c r="U123" s="35"/>
      <c r="V123" s="35"/>
      <c r="W123" s="35"/>
      <c r="X123" s="35"/>
      <c r="Y123" s="35"/>
      <c r="Z123" s="35"/>
      <c r="AA123" s="35"/>
      <c r="AB123" s="35"/>
      <c r="AC123" s="35"/>
      <c r="AD123" s="35"/>
      <c r="AE123" s="35"/>
      <c r="AT123" s="18" t="s">
        <v>137</v>
      </c>
      <c r="AU123" s="18" t="s">
        <v>79</v>
      </c>
    </row>
    <row r="124" spans="1:65" s="2" customFormat="1" ht="19.5">
      <c r="A124" s="35"/>
      <c r="B124" s="36"/>
      <c r="C124" s="37"/>
      <c r="D124" s="187" t="s">
        <v>141</v>
      </c>
      <c r="E124" s="37"/>
      <c r="F124" s="192" t="s">
        <v>1281</v>
      </c>
      <c r="G124" s="37"/>
      <c r="H124" s="37"/>
      <c r="I124" s="189"/>
      <c r="J124" s="37"/>
      <c r="K124" s="37"/>
      <c r="L124" s="40"/>
      <c r="M124" s="235"/>
      <c r="N124" s="236"/>
      <c r="O124" s="237"/>
      <c r="P124" s="237"/>
      <c r="Q124" s="237"/>
      <c r="R124" s="237"/>
      <c r="S124" s="237"/>
      <c r="T124" s="238"/>
      <c r="U124" s="35"/>
      <c r="V124" s="35"/>
      <c r="W124" s="35"/>
      <c r="X124" s="35"/>
      <c r="Y124" s="35"/>
      <c r="Z124" s="35"/>
      <c r="AA124" s="35"/>
      <c r="AB124" s="35"/>
      <c r="AC124" s="35"/>
      <c r="AD124" s="35"/>
      <c r="AE124" s="35"/>
      <c r="AT124" s="18" t="s">
        <v>141</v>
      </c>
      <c r="AU124" s="18" t="s">
        <v>79</v>
      </c>
    </row>
    <row r="125" spans="1:65" s="2" customFormat="1" ht="6.95" customHeight="1">
      <c r="A125" s="35"/>
      <c r="B125" s="48"/>
      <c r="C125" s="49"/>
      <c r="D125" s="49"/>
      <c r="E125" s="49"/>
      <c r="F125" s="49"/>
      <c r="G125" s="49"/>
      <c r="H125" s="49"/>
      <c r="I125" s="49"/>
      <c r="J125" s="49"/>
      <c r="K125" s="49"/>
      <c r="L125" s="40"/>
      <c r="M125" s="35"/>
      <c r="O125" s="35"/>
      <c r="P125" s="35"/>
      <c r="Q125" s="35"/>
      <c r="R125" s="35"/>
      <c r="S125" s="35"/>
      <c r="T125" s="35"/>
      <c r="U125" s="35"/>
      <c r="V125" s="35"/>
      <c r="W125" s="35"/>
      <c r="X125" s="35"/>
      <c r="Y125" s="35"/>
      <c r="Z125" s="35"/>
      <c r="AA125" s="35"/>
      <c r="AB125" s="35"/>
      <c r="AC125" s="35"/>
      <c r="AD125" s="35"/>
      <c r="AE125" s="35"/>
    </row>
  </sheetData>
  <sheetProtection algorithmName="SHA-512" hashValue="MKHRFj0hosXDFn9yjqdJ0YYKDK4A7+YKMq0YXyBU+U1ZtqgecwAt8pdxZMzTdv4BIeRluDXNX4mQNtUC6LKYDw==" saltValue="7OMmV87wcOzj76KAXS+Djg==" spinCount="100000" sheet="1" objects="1" scenarios="1" formatColumns="0" formatRows="0" autoFilter="0"/>
  <autoFilter ref="C81:K124"/>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1"/>
  <sheetViews>
    <sheetView showGridLines="0" tabSelected="1" topLeftCell="A62" workbookViewId="0">
      <selection activeCell="J86" sqref="J86"/>
    </sheetView>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96</v>
      </c>
    </row>
    <row r="3" spans="1:46" s="1" customFormat="1" ht="6.95" customHeight="1">
      <c r="B3" s="102"/>
      <c r="C3" s="103"/>
      <c r="D3" s="103"/>
      <c r="E3" s="103"/>
      <c r="F3" s="103"/>
      <c r="G3" s="103"/>
      <c r="H3" s="103"/>
      <c r="I3" s="103"/>
      <c r="J3" s="103"/>
      <c r="K3" s="103"/>
      <c r="L3" s="21"/>
      <c r="AT3" s="18" t="s">
        <v>81</v>
      </c>
    </row>
    <row r="4" spans="1:46" s="1" customFormat="1" ht="24.95" customHeight="1">
      <c r="B4" s="21"/>
      <c r="D4" s="104" t="s">
        <v>100</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Oprava trati v úseku Rovensko pod Troskami  - Turnov</v>
      </c>
      <c r="F7" s="367"/>
      <c r="G7" s="367"/>
      <c r="H7" s="367"/>
      <c r="L7" s="21"/>
    </row>
    <row r="8" spans="1:46" s="2" customFormat="1" ht="12" customHeight="1">
      <c r="A8" s="35"/>
      <c r="B8" s="40"/>
      <c r="C8" s="35"/>
      <c r="D8" s="106" t="s">
        <v>101</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1312</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16. 2. 2021</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103</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tr">
        <f>IF('Rekapitulace stavby'!AN16="","",'Rekapitulace stavby'!AN16)</f>
        <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tr">
        <f>IF('Rekapitulace stavby'!E17="","",'Rekapitulace stavby'!E17)</f>
        <v xml:space="preserve"> </v>
      </c>
      <c r="F21" s="35"/>
      <c r="G21" s="35"/>
      <c r="H21" s="35"/>
      <c r="I21" s="106" t="s">
        <v>28</v>
      </c>
      <c r="J21" s="108" t="str">
        <f>IF('Rekapitulace stavby'!AN17="","",'Rekapitulace stavby'!AN17)</f>
        <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tr">
        <f>IF('Rekapitulace stavby'!AN19="","",'Rekapitulace stavby'!AN19)</f>
        <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tr">
        <f>IF('Rekapitulace stavby'!E20="","",'Rekapitulace stavby'!E20)</f>
        <v xml:space="preserve"> </v>
      </c>
      <c r="F24" s="35"/>
      <c r="G24" s="35"/>
      <c r="H24" s="35"/>
      <c r="I24" s="106" t="s">
        <v>28</v>
      </c>
      <c r="J24" s="108" t="str">
        <f>IF('Rekapitulace stavby'!AN20="","",'Rekapitulace stavby'!AN20)</f>
        <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35</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37</v>
      </c>
      <c r="E30" s="35"/>
      <c r="F30" s="35"/>
      <c r="G30" s="35"/>
      <c r="H30" s="35"/>
      <c r="I30" s="35"/>
      <c r="J30" s="115">
        <f>ROUND(J81,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39</v>
      </c>
      <c r="G32" s="35"/>
      <c r="H32" s="35"/>
      <c r="I32" s="116" t="s">
        <v>38</v>
      </c>
      <c r="J32" s="116" t="s">
        <v>40</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41</v>
      </c>
      <c r="E33" s="106" t="s">
        <v>42</v>
      </c>
      <c r="F33" s="118">
        <f>ROUND((SUM(BE81:BE90)),  2)</f>
        <v>0</v>
      </c>
      <c r="G33" s="35"/>
      <c r="H33" s="35"/>
      <c r="I33" s="119">
        <v>0.21</v>
      </c>
      <c r="J33" s="118">
        <f>ROUND(((SUM(BE81:BE90))*I33),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43</v>
      </c>
      <c r="F34" s="118">
        <f>ROUND((SUM(BF81:BF90)),  2)</f>
        <v>0</v>
      </c>
      <c r="G34" s="35"/>
      <c r="H34" s="35"/>
      <c r="I34" s="119">
        <v>0.15</v>
      </c>
      <c r="J34" s="118">
        <f>ROUND(((SUM(BF81:BF90))*I34),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44</v>
      </c>
      <c r="F35" s="118">
        <f>ROUND((SUM(BG81:BG90)),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45</v>
      </c>
      <c r="F36" s="118">
        <f>ROUND((SUM(BH81:BH90)),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46</v>
      </c>
      <c r="F37" s="118">
        <f>ROUND((SUM(BI81:BI90)),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47</v>
      </c>
      <c r="E39" s="122"/>
      <c r="F39" s="122"/>
      <c r="G39" s="123" t="s">
        <v>48</v>
      </c>
      <c r="H39" s="124" t="s">
        <v>49</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Oprava trati v úseku Rovensko pod Troskami  - Turnov</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101</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OBJ 2 - Materiál objednatele – nedodávaný na místo stavby</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trať Hradec Králové - Turnov</v>
      </c>
      <c r="G52" s="37"/>
      <c r="H52" s="37"/>
      <c r="I52" s="30" t="s">
        <v>23</v>
      </c>
      <c r="J52" s="60" t="str">
        <f>IF(J12="","",J12)</f>
        <v>16. 2. 2021</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SŽDC s.o., OŘ Hradec Králové, ST Liberec</v>
      </c>
      <c r="G54" s="37"/>
      <c r="H54" s="37"/>
      <c r="I54" s="30" t="s">
        <v>31</v>
      </c>
      <c r="J54" s="33" t="str">
        <f>E21</f>
        <v xml:space="preserve"> </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 xml:space="preserve"> </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69</v>
      </c>
      <c r="D59" s="37"/>
      <c r="E59" s="37"/>
      <c r="F59" s="37"/>
      <c r="G59" s="37"/>
      <c r="H59" s="37"/>
      <c r="I59" s="37"/>
      <c r="J59" s="78">
        <f>J81</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108</v>
      </c>
      <c r="E60" s="138"/>
      <c r="F60" s="138"/>
      <c r="G60" s="138"/>
      <c r="H60" s="138"/>
      <c r="I60" s="138"/>
      <c r="J60" s="139">
        <f>J82</f>
        <v>0</v>
      </c>
      <c r="K60" s="136"/>
      <c r="L60" s="140"/>
    </row>
    <row r="61" spans="1:47" s="10" customFormat="1" ht="19.899999999999999" customHeight="1">
      <c r="B61" s="141"/>
      <c r="C61" s="142"/>
      <c r="D61" s="143" t="s">
        <v>109</v>
      </c>
      <c r="E61" s="144"/>
      <c r="F61" s="144"/>
      <c r="G61" s="144"/>
      <c r="H61" s="144"/>
      <c r="I61" s="144"/>
      <c r="J61" s="145">
        <f>J83</f>
        <v>0</v>
      </c>
      <c r="K61" s="142"/>
      <c r="L61" s="146"/>
    </row>
    <row r="62" spans="1:47" s="2" customFormat="1" ht="21.75" customHeight="1">
      <c r="A62" s="35"/>
      <c r="B62" s="36"/>
      <c r="C62" s="37"/>
      <c r="D62" s="37"/>
      <c r="E62" s="37"/>
      <c r="F62" s="37"/>
      <c r="G62" s="37"/>
      <c r="H62" s="37"/>
      <c r="I62" s="37"/>
      <c r="J62" s="37"/>
      <c r="K62" s="37"/>
      <c r="L62" s="107"/>
      <c r="S62" s="35"/>
      <c r="T62" s="35"/>
      <c r="U62" s="35"/>
      <c r="V62" s="35"/>
      <c r="W62" s="35"/>
      <c r="X62" s="35"/>
      <c r="Y62" s="35"/>
      <c r="Z62" s="35"/>
      <c r="AA62" s="35"/>
      <c r="AB62" s="35"/>
      <c r="AC62" s="35"/>
      <c r="AD62" s="35"/>
      <c r="AE62" s="35"/>
    </row>
    <row r="63" spans="1:47" s="2" customFormat="1" ht="6.95" customHeight="1">
      <c r="A63" s="35"/>
      <c r="B63" s="48"/>
      <c r="C63" s="49"/>
      <c r="D63" s="49"/>
      <c r="E63" s="49"/>
      <c r="F63" s="49"/>
      <c r="G63" s="49"/>
      <c r="H63" s="49"/>
      <c r="I63" s="49"/>
      <c r="J63" s="49"/>
      <c r="K63" s="49"/>
      <c r="L63" s="107"/>
      <c r="S63" s="35"/>
      <c r="T63" s="35"/>
      <c r="U63" s="35"/>
      <c r="V63" s="35"/>
      <c r="W63" s="35"/>
      <c r="X63" s="35"/>
      <c r="Y63" s="35"/>
      <c r="Z63" s="35"/>
      <c r="AA63" s="35"/>
      <c r="AB63" s="35"/>
      <c r="AC63" s="35"/>
      <c r="AD63" s="35"/>
      <c r="AE63" s="35"/>
    </row>
    <row r="67" spans="1:31" s="2" customFormat="1" ht="6.95" customHeight="1">
      <c r="A67" s="35"/>
      <c r="B67" s="50"/>
      <c r="C67" s="51"/>
      <c r="D67" s="51"/>
      <c r="E67" s="51"/>
      <c r="F67" s="51"/>
      <c r="G67" s="51"/>
      <c r="H67" s="51"/>
      <c r="I67" s="51"/>
      <c r="J67" s="51"/>
      <c r="K67" s="51"/>
      <c r="L67" s="107"/>
      <c r="S67" s="35"/>
      <c r="T67" s="35"/>
      <c r="U67" s="35"/>
      <c r="V67" s="35"/>
      <c r="W67" s="35"/>
      <c r="X67" s="35"/>
      <c r="Y67" s="35"/>
      <c r="Z67" s="35"/>
      <c r="AA67" s="35"/>
      <c r="AB67" s="35"/>
      <c r="AC67" s="35"/>
      <c r="AD67" s="35"/>
      <c r="AE67" s="35"/>
    </row>
    <row r="68" spans="1:31" s="2" customFormat="1" ht="24.95" customHeight="1">
      <c r="A68" s="35"/>
      <c r="B68" s="36"/>
      <c r="C68" s="24" t="s">
        <v>112</v>
      </c>
      <c r="D68" s="37"/>
      <c r="E68" s="37"/>
      <c r="F68" s="37"/>
      <c r="G68" s="37"/>
      <c r="H68" s="37"/>
      <c r="I68" s="37"/>
      <c r="J68" s="37"/>
      <c r="K68" s="37"/>
      <c r="L68" s="107"/>
      <c r="S68" s="35"/>
      <c r="T68" s="35"/>
      <c r="U68" s="35"/>
      <c r="V68" s="35"/>
      <c r="W68" s="35"/>
      <c r="X68" s="35"/>
      <c r="Y68" s="35"/>
      <c r="Z68" s="35"/>
      <c r="AA68" s="35"/>
      <c r="AB68" s="35"/>
      <c r="AC68" s="35"/>
      <c r="AD68" s="35"/>
      <c r="AE68" s="35"/>
    </row>
    <row r="69" spans="1:31" s="2" customFormat="1" ht="6.95" customHeight="1">
      <c r="A69" s="35"/>
      <c r="B69" s="36"/>
      <c r="C69" s="37"/>
      <c r="D69" s="37"/>
      <c r="E69" s="37"/>
      <c r="F69" s="37"/>
      <c r="G69" s="37"/>
      <c r="H69" s="37"/>
      <c r="I69" s="37"/>
      <c r="J69" s="37"/>
      <c r="K69" s="37"/>
      <c r="L69" s="107"/>
      <c r="S69" s="35"/>
      <c r="T69" s="35"/>
      <c r="U69" s="35"/>
      <c r="V69" s="35"/>
      <c r="W69" s="35"/>
      <c r="X69" s="35"/>
      <c r="Y69" s="35"/>
      <c r="Z69" s="35"/>
      <c r="AA69" s="35"/>
      <c r="AB69" s="35"/>
      <c r="AC69" s="35"/>
      <c r="AD69" s="35"/>
      <c r="AE69" s="35"/>
    </row>
    <row r="70" spans="1:31" s="2" customFormat="1" ht="12" customHeight="1">
      <c r="A70" s="35"/>
      <c r="B70" s="36"/>
      <c r="C70" s="30" t="s">
        <v>16</v>
      </c>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16.5" customHeight="1">
      <c r="A71" s="35"/>
      <c r="B71" s="36"/>
      <c r="C71" s="37"/>
      <c r="D71" s="37"/>
      <c r="E71" s="373" t="str">
        <f>E7</f>
        <v>Oprava trati v úseku Rovensko pod Troskami  - Turnov</v>
      </c>
      <c r="F71" s="374"/>
      <c r="G71" s="374"/>
      <c r="H71" s="374"/>
      <c r="I71" s="37"/>
      <c r="J71" s="37"/>
      <c r="K71" s="37"/>
      <c r="L71" s="107"/>
      <c r="S71" s="35"/>
      <c r="T71" s="35"/>
      <c r="U71" s="35"/>
      <c r="V71" s="35"/>
      <c r="W71" s="35"/>
      <c r="X71" s="35"/>
      <c r="Y71" s="35"/>
      <c r="Z71" s="35"/>
      <c r="AA71" s="35"/>
      <c r="AB71" s="35"/>
      <c r="AC71" s="35"/>
      <c r="AD71" s="35"/>
      <c r="AE71" s="35"/>
    </row>
    <row r="72" spans="1:31" s="2" customFormat="1" ht="12" customHeight="1">
      <c r="A72" s="35"/>
      <c r="B72" s="36"/>
      <c r="C72" s="30" t="s">
        <v>101</v>
      </c>
      <c r="D72" s="37"/>
      <c r="E72" s="37"/>
      <c r="F72" s="37"/>
      <c r="G72" s="37"/>
      <c r="H72" s="37"/>
      <c r="I72" s="37"/>
      <c r="J72" s="37"/>
      <c r="K72" s="37"/>
      <c r="L72" s="107"/>
      <c r="S72" s="35"/>
      <c r="T72" s="35"/>
      <c r="U72" s="35"/>
      <c r="V72" s="35"/>
      <c r="W72" s="35"/>
      <c r="X72" s="35"/>
      <c r="Y72" s="35"/>
      <c r="Z72" s="35"/>
      <c r="AA72" s="35"/>
      <c r="AB72" s="35"/>
      <c r="AC72" s="35"/>
      <c r="AD72" s="35"/>
      <c r="AE72" s="35"/>
    </row>
    <row r="73" spans="1:31" s="2" customFormat="1" ht="16.5" customHeight="1">
      <c r="A73" s="35"/>
      <c r="B73" s="36"/>
      <c r="C73" s="37"/>
      <c r="D73" s="37"/>
      <c r="E73" s="326" t="str">
        <f>E9</f>
        <v>OBJ 2 - Materiál objednatele – nedodávaný na místo stavby</v>
      </c>
      <c r="F73" s="375"/>
      <c r="G73" s="375"/>
      <c r="H73" s="375"/>
      <c r="I73" s="37"/>
      <c r="J73" s="37"/>
      <c r="K73" s="37"/>
      <c r="L73" s="107"/>
      <c r="S73" s="35"/>
      <c r="T73" s="35"/>
      <c r="U73" s="35"/>
      <c r="V73" s="35"/>
      <c r="W73" s="35"/>
      <c r="X73" s="35"/>
      <c r="Y73" s="35"/>
      <c r="Z73" s="35"/>
      <c r="AA73" s="35"/>
      <c r="AB73" s="35"/>
      <c r="AC73" s="35"/>
      <c r="AD73" s="35"/>
      <c r="AE73" s="35"/>
    </row>
    <row r="74" spans="1:31" s="2" customFormat="1" ht="6.95" customHeight="1">
      <c r="A74" s="35"/>
      <c r="B74" s="36"/>
      <c r="C74" s="37"/>
      <c r="D74" s="37"/>
      <c r="E74" s="37"/>
      <c r="F74" s="37"/>
      <c r="G74" s="37"/>
      <c r="H74" s="37"/>
      <c r="I74" s="37"/>
      <c r="J74" s="37"/>
      <c r="K74" s="37"/>
      <c r="L74" s="107"/>
      <c r="S74" s="35"/>
      <c r="T74" s="35"/>
      <c r="U74" s="35"/>
      <c r="V74" s="35"/>
      <c r="W74" s="35"/>
      <c r="X74" s="35"/>
      <c r="Y74" s="35"/>
      <c r="Z74" s="35"/>
      <c r="AA74" s="35"/>
      <c r="AB74" s="35"/>
      <c r="AC74" s="35"/>
      <c r="AD74" s="35"/>
      <c r="AE74" s="35"/>
    </row>
    <row r="75" spans="1:31" s="2" customFormat="1" ht="12" customHeight="1">
      <c r="A75" s="35"/>
      <c r="B75" s="36"/>
      <c r="C75" s="30" t="s">
        <v>21</v>
      </c>
      <c r="D75" s="37"/>
      <c r="E75" s="37"/>
      <c r="F75" s="28" t="str">
        <f>F12</f>
        <v>trať Hradec Králové - Turnov</v>
      </c>
      <c r="G75" s="37"/>
      <c r="H75" s="37"/>
      <c r="I75" s="30" t="s">
        <v>23</v>
      </c>
      <c r="J75" s="60" t="str">
        <f>IF(J12="","",J12)</f>
        <v>16. 2. 2021</v>
      </c>
      <c r="K75" s="37"/>
      <c r="L75" s="107"/>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37"/>
      <c r="J76" s="37"/>
      <c r="K76" s="37"/>
      <c r="L76" s="107"/>
      <c r="S76" s="35"/>
      <c r="T76" s="35"/>
      <c r="U76" s="35"/>
      <c r="V76" s="35"/>
      <c r="W76" s="35"/>
      <c r="X76" s="35"/>
      <c r="Y76" s="35"/>
      <c r="Z76" s="35"/>
      <c r="AA76" s="35"/>
      <c r="AB76" s="35"/>
      <c r="AC76" s="35"/>
      <c r="AD76" s="35"/>
      <c r="AE76" s="35"/>
    </row>
    <row r="77" spans="1:31" s="2" customFormat="1" ht="15.2" customHeight="1">
      <c r="A77" s="35"/>
      <c r="B77" s="36"/>
      <c r="C77" s="30" t="s">
        <v>25</v>
      </c>
      <c r="D77" s="37"/>
      <c r="E77" s="37"/>
      <c r="F77" s="28" t="str">
        <f>E15</f>
        <v>SŽDC s.o., OŘ Hradec Králové, ST Liberec</v>
      </c>
      <c r="G77" s="37"/>
      <c r="H77" s="37"/>
      <c r="I77" s="30" t="s">
        <v>31</v>
      </c>
      <c r="J77" s="33" t="str">
        <f>E21</f>
        <v xml:space="preserve"> </v>
      </c>
      <c r="K77" s="37"/>
      <c r="L77" s="107"/>
      <c r="S77" s="35"/>
      <c r="T77" s="35"/>
      <c r="U77" s="35"/>
      <c r="V77" s="35"/>
      <c r="W77" s="35"/>
      <c r="X77" s="35"/>
      <c r="Y77" s="35"/>
      <c r="Z77" s="35"/>
      <c r="AA77" s="35"/>
      <c r="AB77" s="35"/>
      <c r="AC77" s="35"/>
      <c r="AD77" s="35"/>
      <c r="AE77" s="35"/>
    </row>
    <row r="78" spans="1:31" s="2" customFormat="1" ht="15.2" customHeight="1">
      <c r="A78" s="35"/>
      <c r="B78" s="36"/>
      <c r="C78" s="30" t="s">
        <v>29</v>
      </c>
      <c r="D78" s="37"/>
      <c r="E78" s="37"/>
      <c r="F78" s="28" t="str">
        <f>IF(E18="","",E18)</f>
        <v>Vyplň údaj</v>
      </c>
      <c r="G78" s="37"/>
      <c r="H78" s="37"/>
      <c r="I78" s="30" t="s">
        <v>34</v>
      </c>
      <c r="J78" s="33" t="str">
        <f>E24</f>
        <v xml:space="preserve"> </v>
      </c>
      <c r="K78" s="37"/>
      <c r="L78" s="107"/>
      <c r="S78" s="35"/>
      <c r="T78" s="35"/>
      <c r="U78" s="35"/>
      <c r="V78" s="35"/>
      <c r="W78" s="35"/>
      <c r="X78" s="35"/>
      <c r="Y78" s="35"/>
      <c r="Z78" s="35"/>
      <c r="AA78" s="35"/>
      <c r="AB78" s="35"/>
      <c r="AC78" s="35"/>
      <c r="AD78" s="35"/>
      <c r="AE78" s="35"/>
    </row>
    <row r="79" spans="1:31" s="2" customFormat="1" ht="10.35" customHeight="1">
      <c r="A79" s="35"/>
      <c r="B79" s="36"/>
      <c r="C79" s="37"/>
      <c r="D79" s="37"/>
      <c r="E79" s="37"/>
      <c r="F79" s="37"/>
      <c r="G79" s="37"/>
      <c r="H79" s="37"/>
      <c r="I79" s="37"/>
      <c r="J79" s="37"/>
      <c r="K79" s="37"/>
      <c r="L79" s="107"/>
      <c r="S79" s="35"/>
      <c r="T79" s="35"/>
      <c r="U79" s="35"/>
      <c r="V79" s="35"/>
      <c r="W79" s="35"/>
      <c r="X79" s="35"/>
      <c r="Y79" s="35"/>
      <c r="Z79" s="35"/>
      <c r="AA79" s="35"/>
      <c r="AB79" s="35"/>
      <c r="AC79" s="35"/>
      <c r="AD79" s="35"/>
      <c r="AE79" s="35"/>
    </row>
    <row r="80" spans="1:31" s="11" customFormat="1" ht="29.25" customHeight="1">
      <c r="A80" s="147"/>
      <c r="B80" s="148"/>
      <c r="C80" s="149" t="s">
        <v>113</v>
      </c>
      <c r="D80" s="150" t="s">
        <v>56</v>
      </c>
      <c r="E80" s="150" t="s">
        <v>52</v>
      </c>
      <c r="F80" s="150" t="s">
        <v>53</v>
      </c>
      <c r="G80" s="150" t="s">
        <v>114</v>
      </c>
      <c r="H80" s="150" t="s">
        <v>115</v>
      </c>
      <c r="I80" s="150" t="s">
        <v>116</v>
      </c>
      <c r="J80" s="150" t="s">
        <v>106</v>
      </c>
      <c r="K80" s="151" t="s">
        <v>117</v>
      </c>
      <c r="L80" s="152"/>
      <c r="M80" s="69" t="s">
        <v>19</v>
      </c>
      <c r="N80" s="70" t="s">
        <v>41</v>
      </c>
      <c r="O80" s="70" t="s">
        <v>118</v>
      </c>
      <c r="P80" s="70" t="s">
        <v>119</v>
      </c>
      <c r="Q80" s="70" t="s">
        <v>120</v>
      </c>
      <c r="R80" s="70" t="s">
        <v>121</v>
      </c>
      <c r="S80" s="70" t="s">
        <v>122</v>
      </c>
      <c r="T80" s="71" t="s">
        <v>123</v>
      </c>
      <c r="U80" s="147"/>
      <c r="V80" s="147"/>
      <c r="W80" s="147"/>
      <c r="X80" s="147"/>
      <c r="Y80" s="147"/>
      <c r="Z80" s="147"/>
      <c r="AA80" s="147"/>
      <c r="AB80" s="147"/>
      <c r="AC80" s="147"/>
      <c r="AD80" s="147"/>
      <c r="AE80" s="147"/>
    </row>
    <row r="81" spans="1:65" s="2" customFormat="1" ht="22.9" customHeight="1">
      <c r="A81" s="35"/>
      <c r="B81" s="36"/>
      <c r="C81" s="76" t="s">
        <v>124</v>
      </c>
      <c r="D81" s="37"/>
      <c r="E81" s="37"/>
      <c r="F81" s="37"/>
      <c r="G81" s="37"/>
      <c r="H81" s="37"/>
      <c r="I81" s="37"/>
      <c r="J81" s="153">
        <f>BK81</f>
        <v>0</v>
      </c>
      <c r="K81" s="37"/>
      <c r="L81" s="40"/>
      <c r="M81" s="72"/>
      <c r="N81" s="154"/>
      <c r="O81" s="73"/>
      <c r="P81" s="155">
        <f>P82</f>
        <v>0</v>
      </c>
      <c r="Q81" s="73"/>
      <c r="R81" s="155">
        <f>R82</f>
        <v>9.4499999999999993</v>
      </c>
      <c r="S81" s="73"/>
      <c r="T81" s="156">
        <f>T82</f>
        <v>0</v>
      </c>
      <c r="U81" s="35"/>
      <c r="V81" s="35"/>
      <c r="W81" s="35"/>
      <c r="X81" s="35"/>
      <c r="Y81" s="35"/>
      <c r="Z81" s="35"/>
      <c r="AA81" s="35"/>
      <c r="AB81" s="35"/>
      <c r="AC81" s="35"/>
      <c r="AD81" s="35"/>
      <c r="AE81" s="35"/>
      <c r="AT81" s="18" t="s">
        <v>70</v>
      </c>
      <c r="AU81" s="18" t="s">
        <v>107</v>
      </c>
      <c r="BK81" s="157">
        <f>BK82</f>
        <v>0</v>
      </c>
    </row>
    <row r="82" spans="1:65" s="12" customFormat="1" ht="25.9" customHeight="1">
      <c r="B82" s="158"/>
      <c r="C82" s="159"/>
      <c r="D82" s="160" t="s">
        <v>70</v>
      </c>
      <c r="E82" s="161" t="s">
        <v>125</v>
      </c>
      <c r="F82" s="161" t="s">
        <v>126</v>
      </c>
      <c r="G82" s="159"/>
      <c r="H82" s="159"/>
      <c r="I82" s="162"/>
      <c r="J82" s="163">
        <f>BK82</f>
        <v>0</v>
      </c>
      <c r="K82" s="159"/>
      <c r="L82" s="164"/>
      <c r="M82" s="165"/>
      <c r="N82" s="166"/>
      <c r="O82" s="166"/>
      <c r="P82" s="167">
        <f>P83</f>
        <v>0</v>
      </c>
      <c r="Q82" s="166"/>
      <c r="R82" s="167">
        <f>R83</f>
        <v>9.4499999999999993</v>
      </c>
      <c r="S82" s="166"/>
      <c r="T82" s="168">
        <f>T83</f>
        <v>0</v>
      </c>
      <c r="AR82" s="169" t="s">
        <v>79</v>
      </c>
      <c r="AT82" s="170" t="s">
        <v>70</v>
      </c>
      <c r="AU82" s="170" t="s">
        <v>71</v>
      </c>
      <c r="AY82" s="169" t="s">
        <v>127</v>
      </c>
      <c r="BK82" s="171">
        <f>BK83</f>
        <v>0</v>
      </c>
    </row>
    <row r="83" spans="1:65" s="12" customFormat="1" ht="22.9" customHeight="1">
      <c r="B83" s="158"/>
      <c r="C83" s="159"/>
      <c r="D83" s="160" t="s">
        <v>70</v>
      </c>
      <c r="E83" s="172" t="s">
        <v>128</v>
      </c>
      <c r="F83" s="172" t="s">
        <v>129</v>
      </c>
      <c r="G83" s="159"/>
      <c r="H83" s="159"/>
      <c r="I83" s="162"/>
      <c r="J83" s="173">
        <f>BK83</f>
        <v>0</v>
      </c>
      <c r="K83" s="159"/>
      <c r="L83" s="164"/>
      <c r="M83" s="165"/>
      <c r="N83" s="166"/>
      <c r="O83" s="166"/>
      <c r="P83" s="167">
        <f>SUM(P84:P90)</f>
        <v>0</v>
      </c>
      <c r="Q83" s="166"/>
      <c r="R83" s="167">
        <f>SUM(R84:R90)</f>
        <v>9.4499999999999993</v>
      </c>
      <c r="S83" s="166"/>
      <c r="T83" s="168">
        <f>SUM(T84:T90)</f>
        <v>0</v>
      </c>
      <c r="AR83" s="169" t="s">
        <v>79</v>
      </c>
      <c r="AT83" s="170" t="s">
        <v>70</v>
      </c>
      <c r="AU83" s="170" t="s">
        <v>79</v>
      </c>
      <c r="AY83" s="169" t="s">
        <v>127</v>
      </c>
      <c r="BK83" s="171">
        <f>SUM(BK84:BK90)</f>
        <v>0</v>
      </c>
    </row>
    <row r="84" spans="1:65" s="2" customFormat="1" ht="16.5" customHeight="1">
      <c r="A84" s="35"/>
      <c r="B84" s="36"/>
      <c r="C84" s="225" t="s">
        <v>79</v>
      </c>
      <c r="D84" s="225" t="s">
        <v>228</v>
      </c>
      <c r="E84" s="226" t="s">
        <v>1313</v>
      </c>
      <c r="F84" s="227" t="s">
        <v>1314</v>
      </c>
      <c r="G84" s="228" t="s">
        <v>133</v>
      </c>
      <c r="H84" s="229">
        <v>343</v>
      </c>
      <c r="I84" s="384">
        <v>0</v>
      </c>
      <c r="J84" s="231">
        <f>ROUND(I84*H84,2)</f>
        <v>0</v>
      </c>
      <c r="K84" s="227" t="s">
        <v>134</v>
      </c>
      <c r="L84" s="232"/>
      <c r="M84" s="233" t="s">
        <v>19</v>
      </c>
      <c r="N84" s="234" t="s">
        <v>42</v>
      </c>
      <c r="O84" s="65"/>
      <c r="P84" s="183">
        <f>O84*H84</f>
        <v>0</v>
      </c>
      <c r="Q84" s="183">
        <v>0</v>
      </c>
      <c r="R84" s="183">
        <f>Q84*H84</f>
        <v>0</v>
      </c>
      <c r="S84" s="183">
        <v>0</v>
      </c>
      <c r="T84" s="184">
        <f>S84*H84</f>
        <v>0</v>
      </c>
      <c r="U84" s="35"/>
      <c r="V84" s="35"/>
      <c r="W84" s="35"/>
      <c r="X84" s="35"/>
      <c r="Y84" s="35"/>
      <c r="Z84" s="35"/>
      <c r="AA84" s="35"/>
      <c r="AB84" s="35"/>
      <c r="AC84" s="35"/>
      <c r="AD84" s="35"/>
      <c r="AE84" s="35"/>
      <c r="AR84" s="185" t="s">
        <v>196</v>
      </c>
      <c r="AT84" s="185" t="s">
        <v>228</v>
      </c>
      <c r="AU84" s="185" t="s">
        <v>81</v>
      </c>
      <c r="AY84" s="18" t="s">
        <v>127</v>
      </c>
      <c r="BE84" s="186">
        <f>IF(N84="základní",J84,0)</f>
        <v>0</v>
      </c>
      <c r="BF84" s="186">
        <f>IF(N84="snížená",J84,0)</f>
        <v>0</v>
      </c>
      <c r="BG84" s="186">
        <f>IF(N84="zákl. přenesená",J84,0)</f>
        <v>0</v>
      </c>
      <c r="BH84" s="186">
        <f>IF(N84="sníž. přenesená",J84,0)</f>
        <v>0</v>
      </c>
      <c r="BI84" s="186">
        <f>IF(N84="nulová",J84,0)</f>
        <v>0</v>
      </c>
      <c r="BJ84" s="18" t="s">
        <v>79</v>
      </c>
      <c r="BK84" s="186">
        <f>ROUND(I84*H84,2)</f>
        <v>0</v>
      </c>
      <c r="BL84" s="18" t="s">
        <v>135</v>
      </c>
      <c r="BM84" s="185" t="s">
        <v>1315</v>
      </c>
    </row>
    <row r="85" spans="1:65" s="2" customFormat="1" ht="11.25">
      <c r="A85" s="35"/>
      <c r="B85" s="36"/>
      <c r="C85" s="37"/>
      <c r="D85" s="187" t="s">
        <v>137</v>
      </c>
      <c r="E85" s="37"/>
      <c r="F85" s="188" t="s">
        <v>1314</v>
      </c>
      <c r="G85" s="37"/>
      <c r="H85" s="37"/>
      <c r="I85" s="189"/>
      <c r="J85" s="37"/>
      <c r="K85" s="37"/>
      <c r="L85" s="40"/>
      <c r="M85" s="190"/>
      <c r="N85" s="191"/>
      <c r="O85" s="65"/>
      <c r="P85" s="65"/>
      <c r="Q85" s="65"/>
      <c r="R85" s="65"/>
      <c r="S85" s="65"/>
      <c r="T85" s="66"/>
      <c r="U85" s="35"/>
      <c r="V85" s="35"/>
      <c r="W85" s="35"/>
      <c r="X85" s="35"/>
      <c r="Y85" s="35"/>
      <c r="Z85" s="35"/>
      <c r="AA85" s="35"/>
      <c r="AB85" s="35"/>
      <c r="AC85" s="35"/>
      <c r="AD85" s="35"/>
      <c r="AE85" s="35"/>
      <c r="AT85" s="18" t="s">
        <v>137</v>
      </c>
      <c r="AU85" s="18" t="s">
        <v>81</v>
      </c>
    </row>
    <row r="86" spans="1:65" s="2" customFormat="1" ht="19.5">
      <c r="A86" s="35"/>
      <c r="B86" s="36"/>
      <c r="C86" s="37"/>
      <c r="D86" s="187" t="s">
        <v>141</v>
      </c>
      <c r="E86" s="37"/>
      <c r="F86" s="192" t="s">
        <v>1281</v>
      </c>
      <c r="G86" s="37"/>
      <c r="H86" s="37"/>
      <c r="I86" s="189"/>
      <c r="J86" s="37"/>
      <c r="K86" s="37"/>
      <c r="L86" s="40"/>
      <c r="M86" s="190"/>
      <c r="N86" s="191"/>
      <c r="O86" s="65"/>
      <c r="P86" s="65"/>
      <c r="Q86" s="65"/>
      <c r="R86" s="65"/>
      <c r="S86" s="65"/>
      <c r="T86" s="66"/>
      <c r="U86" s="35"/>
      <c r="V86" s="35"/>
      <c r="W86" s="35"/>
      <c r="X86" s="35"/>
      <c r="Y86" s="35"/>
      <c r="Z86" s="35"/>
      <c r="AA86" s="35"/>
      <c r="AB86" s="35"/>
      <c r="AC86" s="35"/>
      <c r="AD86" s="35"/>
      <c r="AE86" s="35"/>
      <c r="AT86" s="18" t="s">
        <v>141</v>
      </c>
      <c r="AU86" s="18" t="s">
        <v>81</v>
      </c>
    </row>
    <row r="87" spans="1:65" s="13" customFormat="1" ht="11.25">
      <c r="B87" s="193"/>
      <c r="C87" s="194"/>
      <c r="D87" s="187" t="s">
        <v>143</v>
      </c>
      <c r="E87" s="195" t="s">
        <v>19</v>
      </c>
      <c r="F87" s="196" t="s">
        <v>1316</v>
      </c>
      <c r="G87" s="194"/>
      <c r="H87" s="197">
        <v>343</v>
      </c>
      <c r="I87" s="198"/>
      <c r="J87" s="194"/>
      <c r="K87" s="194"/>
      <c r="L87" s="199"/>
      <c r="M87" s="200"/>
      <c r="N87" s="201"/>
      <c r="O87" s="201"/>
      <c r="P87" s="201"/>
      <c r="Q87" s="201"/>
      <c r="R87" s="201"/>
      <c r="S87" s="201"/>
      <c r="T87" s="202"/>
      <c r="AT87" s="203" t="s">
        <v>143</v>
      </c>
      <c r="AU87" s="203" t="s">
        <v>81</v>
      </c>
      <c r="AV87" s="13" t="s">
        <v>81</v>
      </c>
      <c r="AW87" s="13" t="s">
        <v>33</v>
      </c>
      <c r="AX87" s="13" t="s">
        <v>79</v>
      </c>
      <c r="AY87" s="203" t="s">
        <v>127</v>
      </c>
    </row>
    <row r="88" spans="1:65" s="2" customFormat="1" ht="16.5" customHeight="1">
      <c r="A88" s="35"/>
      <c r="B88" s="36"/>
      <c r="C88" s="225" t="s">
        <v>81</v>
      </c>
      <c r="D88" s="225" t="s">
        <v>228</v>
      </c>
      <c r="E88" s="226" t="s">
        <v>1317</v>
      </c>
      <c r="F88" s="227" t="s">
        <v>1318</v>
      </c>
      <c r="G88" s="228" t="s">
        <v>133</v>
      </c>
      <c r="H88" s="229">
        <v>1</v>
      </c>
      <c r="I88" s="384">
        <v>0</v>
      </c>
      <c r="J88" s="231">
        <f>ROUND(I88*H88,2)</f>
        <v>0</v>
      </c>
      <c r="K88" s="227" t="s">
        <v>134</v>
      </c>
      <c r="L88" s="232"/>
      <c r="M88" s="233" t="s">
        <v>19</v>
      </c>
      <c r="N88" s="234" t="s">
        <v>42</v>
      </c>
      <c r="O88" s="65"/>
      <c r="P88" s="183">
        <f>O88*H88</f>
        <v>0</v>
      </c>
      <c r="Q88" s="183">
        <v>9.4499999999999993</v>
      </c>
      <c r="R88" s="183">
        <f>Q88*H88</f>
        <v>9.4499999999999993</v>
      </c>
      <c r="S88" s="183">
        <v>0</v>
      </c>
      <c r="T88" s="184">
        <f>S88*H88</f>
        <v>0</v>
      </c>
      <c r="U88" s="35"/>
      <c r="V88" s="35"/>
      <c r="W88" s="35"/>
      <c r="X88" s="35"/>
      <c r="Y88" s="35"/>
      <c r="Z88" s="35"/>
      <c r="AA88" s="35"/>
      <c r="AB88" s="35"/>
      <c r="AC88" s="35"/>
      <c r="AD88" s="35"/>
      <c r="AE88" s="35"/>
      <c r="AR88" s="185" t="s">
        <v>196</v>
      </c>
      <c r="AT88" s="185" t="s">
        <v>228</v>
      </c>
      <c r="AU88" s="185" t="s">
        <v>81</v>
      </c>
      <c r="AY88" s="18" t="s">
        <v>127</v>
      </c>
      <c r="BE88" s="186">
        <f>IF(N88="základní",J88,0)</f>
        <v>0</v>
      </c>
      <c r="BF88" s="186">
        <f>IF(N88="snížená",J88,0)</f>
        <v>0</v>
      </c>
      <c r="BG88" s="186">
        <f>IF(N88="zákl. přenesená",J88,0)</f>
        <v>0</v>
      </c>
      <c r="BH88" s="186">
        <f>IF(N88="sníž. přenesená",J88,0)</f>
        <v>0</v>
      </c>
      <c r="BI88" s="186">
        <f>IF(N88="nulová",J88,0)</f>
        <v>0</v>
      </c>
      <c r="BJ88" s="18" t="s">
        <v>79</v>
      </c>
      <c r="BK88" s="186">
        <f>ROUND(I88*H88,2)</f>
        <v>0</v>
      </c>
      <c r="BL88" s="18" t="s">
        <v>135</v>
      </c>
      <c r="BM88" s="185" t="s">
        <v>1319</v>
      </c>
    </row>
    <row r="89" spans="1:65" s="2" customFormat="1" ht="11.25">
      <c r="A89" s="35"/>
      <c r="B89" s="36"/>
      <c r="C89" s="37"/>
      <c r="D89" s="187" t="s">
        <v>137</v>
      </c>
      <c r="E89" s="37"/>
      <c r="F89" s="188" t="s">
        <v>1318</v>
      </c>
      <c r="G89" s="37"/>
      <c r="H89" s="37"/>
      <c r="I89" s="189"/>
      <c r="J89" s="37"/>
      <c r="K89" s="37"/>
      <c r="L89" s="40"/>
      <c r="M89" s="190"/>
      <c r="N89" s="191"/>
      <c r="O89" s="65"/>
      <c r="P89" s="65"/>
      <c r="Q89" s="65"/>
      <c r="R89" s="65"/>
      <c r="S89" s="65"/>
      <c r="T89" s="66"/>
      <c r="U89" s="35"/>
      <c r="V89" s="35"/>
      <c r="W89" s="35"/>
      <c r="X89" s="35"/>
      <c r="Y89" s="35"/>
      <c r="Z89" s="35"/>
      <c r="AA89" s="35"/>
      <c r="AB89" s="35"/>
      <c r="AC89" s="35"/>
      <c r="AD89" s="35"/>
      <c r="AE89" s="35"/>
      <c r="AT89" s="18" t="s">
        <v>137</v>
      </c>
      <c r="AU89" s="18" t="s">
        <v>81</v>
      </c>
    </row>
    <row r="90" spans="1:65" s="2" customFormat="1" ht="19.5">
      <c r="A90" s="35"/>
      <c r="B90" s="36"/>
      <c r="C90" s="37"/>
      <c r="D90" s="187" t="s">
        <v>141</v>
      </c>
      <c r="E90" s="37"/>
      <c r="F90" s="192" t="s">
        <v>1281</v>
      </c>
      <c r="G90" s="37"/>
      <c r="H90" s="37"/>
      <c r="I90" s="189"/>
      <c r="J90" s="37"/>
      <c r="K90" s="37"/>
      <c r="L90" s="40"/>
      <c r="M90" s="235"/>
      <c r="N90" s="236"/>
      <c r="O90" s="237"/>
      <c r="P90" s="237"/>
      <c r="Q90" s="237"/>
      <c r="R90" s="237"/>
      <c r="S90" s="237"/>
      <c r="T90" s="238"/>
      <c r="U90" s="35"/>
      <c r="V90" s="35"/>
      <c r="W90" s="35"/>
      <c r="X90" s="35"/>
      <c r="Y90" s="35"/>
      <c r="Z90" s="35"/>
      <c r="AA90" s="35"/>
      <c r="AB90" s="35"/>
      <c r="AC90" s="35"/>
      <c r="AD90" s="35"/>
      <c r="AE90" s="35"/>
      <c r="AT90" s="18" t="s">
        <v>141</v>
      </c>
      <c r="AU90" s="18" t="s">
        <v>81</v>
      </c>
    </row>
    <row r="91" spans="1:65" s="2" customFormat="1" ht="6.95" customHeight="1">
      <c r="A91" s="35"/>
      <c r="B91" s="48"/>
      <c r="C91" s="49"/>
      <c r="D91" s="49"/>
      <c r="E91" s="49"/>
      <c r="F91" s="49"/>
      <c r="G91" s="49"/>
      <c r="H91" s="49"/>
      <c r="I91" s="49"/>
      <c r="J91" s="49"/>
      <c r="K91" s="49"/>
      <c r="L91" s="40"/>
      <c r="M91" s="35"/>
      <c r="O91" s="35"/>
      <c r="P91" s="35"/>
      <c r="Q91" s="35"/>
      <c r="R91" s="35"/>
      <c r="S91" s="35"/>
      <c r="T91" s="35"/>
      <c r="U91" s="35"/>
      <c r="V91" s="35"/>
      <c r="W91" s="35"/>
      <c r="X91" s="35"/>
      <c r="Y91" s="35"/>
      <c r="Z91" s="35"/>
      <c r="AA91" s="35"/>
      <c r="AB91" s="35"/>
      <c r="AC91" s="35"/>
      <c r="AD91" s="35"/>
      <c r="AE91" s="35"/>
    </row>
  </sheetData>
  <sheetProtection algorithmName="SHA-512" hashValue="7UaqQNAFZsO6KLDj6wOII1zKGAvlIH3ZYaqtVqooy7ZkekFtVxT+E6CodhC5nOQU3WrK7WefC3Uw8V3RPrR1iA==" saltValue="ECuuNJiysViRT0bxlxQOBQ==" spinCount="100000" sheet="1" objects="1" scenarios="1" formatColumns="0" formatRows="0" autoFilter="0"/>
  <autoFilter ref="C80:K9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6"/>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5"/>
      <c r="M2" s="365"/>
      <c r="N2" s="365"/>
      <c r="O2" s="365"/>
      <c r="P2" s="365"/>
      <c r="Q2" s="365"/>
      <c r="R2" s="365"/>
      <c r="S2" s="365"/>
      <c r="T2" s="365"/>
      <c r="U2" s="365"/>
      <c r="V2" s="365"/>
      <c r="AT2" s="18" t="s">
        <v>99</v>
      </c>
    </row>
    <row r="3" spans="1:46" s="1" customFormat="1" ht="6.95" customHeight="1">
      <c r="B3" s="102"/>
      <c r="C3" s="103"/>
      <c r="D3" s="103"/>
      <c r="E3" s="103"/>
      <c r="F3" s="103"/>
      <c r="G3" s="103"/>
      <c r="H3" s="103"/>
      <c r="I3" s="103"/>
      <c r="J3" s="103"/>
      <c r="K3" s="103"/>
      <c r="L3" s="21"/>
      <c r="AT3" s="18" t="s">
        <v>81</v>
      </c>
    </row>
    <row r="4" spans="1:46" s="1" customFormat="1" ht="24.95" customHeight="1">
      <c r="B4" s="21"/>
      <c r="D4" s="104" t="s">
        <v>100</v>
      </c>
      <c r="L4" s="21"/>
      <c r="M4" s="105" t="s">
        <v>10</v>
      </c>
      <c r="AT4" s="18" t="s">
        <v>4</v>
      </c>
    </row>
    <row r="5" spans="1:46" s="1" customFormat="1" ht="6.95" customHeight="1">
      <c r="B5" s="21"/>
      <c r="L5" s="21"/>
    </row>
    <row r="6" spans="1:46" s="1" customFormat="1" ht="12" customHeight="1">
      <c r="B6" s="21"/>
      <c r="D6" s="106" t="s">
        <v>16</v>
      </c>
      <c r="L6" s="21"/>
    </row>
    <row r="7" spans="1:46" s="1" customFormat="1" ht="16.5" customHeight="1">
      <c r="B7" s="21"/>
      <c r="E7" s="366" t="str">
        <f>'Rekapitulace stavby'!K6</f>
        <v>Oprava trati v úseku Rovensko pod Troskami  - Turnov</v>
      </c>
      <c r="F7" s="367"/>
      <c r="G7" s="367"/>
      <c r="H7" s="367"/>
      <c r="L7" s="21"/>
    </row>
    <row r="8" spans="1:46" s="2" customFormat="1" ht="12" customHeight="1">
      <c r="A8" s="35"/>
      <c r="B8" s="40"/>
      <c r="C8" s="35"/>
      <c r="D8" s="106" t="s">
        <v>101</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68" t="s">
        <v>1320</v>
      </c>
      <c r="F9" s="369"/>
      <c r="G9" s="369"/>
      <c r="H9" s="36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stavby'!AN8</f>
        <v>16. 2. 2021</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19</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103</v>
      </c>
      <c r="F15" s="35"/>
      <c r="G15" s="35"/>
      <c r="H15" s="35"/>
      <c r="I15" s="106" t="s">
        <v>28</v>
      </c>
      <c r="J15" s="108" t="s">
        <v>19</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29</v>
      </c>
      <c r="E17" s="35"/>
      <c r="F17" s="35"/>
      <c r="G17" s="35"/>
      <c r="H17" s="35"/>
      <c r="I17" s="106" t="s">
        <v>26</v>
      </c>
      <c r="J17" s="31"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0" t="str">
        <f>'Rekapitulace stavby'!E14</f>
        <v>Vyplň údaj</v>
      </c>
      <c r="F18" s="371"/>
      <c r="G18" s="371"/>
      <c r="H18" s="371"/>
      <c r="I18" s="106" t="s">
        <v>28</v>
      </c>
      <c r="J18" s="31"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31</v>
      </c>
      <c r="E20" s="35"/>
      <c r="F20" s="35"/>
      <c r="G20" s="35"/>
      <c r="H20" s="35"/>
      <c r="I20" s="106" t="s">
        <v>26</v>
      </c>
      <c r="J20" s="108" t="str">
        <f>IF('Rekapitulace stavby'!AN16="","",'Rekapitulace stavby'!AN16)</f>
        <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tr">
        <f>IF('Rekapitulace stavby'!E17="","",'Rekapitulace stavby'!E17)</f>
        <v xml:space="preserve"> </v>
      </c>
      <c r="F21" s="35"/>
      <c r="G21" s="35"/>
      <c r="H21" s="35"/>
      <c r="I21" s="106" t="s">
        <v>28</v>
      </c>
      <c r="J21" s="108" t="str">
        <f>IF('Rekapitulace stavby'!AN17="","",'Rekapitulace stavby'!AN17)</f>
        <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34</v>
      </c>
      <c r="E23" s="35"/>
      <c r="F23" s="35"/>
      <c r="G23" s="35"/>
      <c r="H23" s="35"/>
      <c r="I23" s="106" t="s">
        <v>26</v>
      </c>
      <c r="J23" s="108" t="str">
        <f>IF('Rekapitulace stavby'!AN19="","",'Rekapitulace stavby'!AN19)</f>
        <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tr">
        <f>IF('Rekapitulace stavby'!E20="","",'Rekapitulace stavby'!E20)</f>
        <v xml:space="preserve"> </v>
      </c>
      <c r="F24" s="35"/>
      <c r="G24" s="35"/>
      <c r="H24" s="35"/>
      <c r="I24" s="106" t="s">
        <v>28</v>
      </c>
      <c r="J24" s="108" t="str">
        <f>IF('Rekapitulace stavby'!AN20="","",'Rekapitulace stavby'!AN20)</f>
        <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35</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2" t="s">
        <v>19</v>
      </c>
      <c r="F27" s="372"/>
      <c r="G27" s="372"/>
      <c r="H27" s="37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37</v>
      </c>
      <c r="E30" s="35"/>
      <c r="F30" s="35"/>
      <c r="G30" s="35"/>
      <c r="H30" s="35"/>
      <c r="I30" s="35"/>
      <c r="J30" s="115">
        <f>ROUND(J80,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39</v>
      </c>
      <c r="G32" s="35"/>
      <c r="H32" s="35"/>
      <c r="I32" s="116" t="s">
        <v>38</v>
      </c>
      <c r="J32" s="116" t="s">
        <v>40</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41</v>
      </c>
      <c r="E33" s="106" t="s">
        <v>42</v>
      </c>
      <c r="F33" s="118">
        <f>ROUND((SUM(BE80:BE115)),  2)</f>
        <v>0</v>
      </c>
      <c r="G33" s="35"/>
      <c r="H33" s="35"/>
      <c r="I33" s="119">
        <v>0.21</v>
      </c>
      <c r="J33" s="118">
        <f>ROUND(((SUM(BE80:BE115))*I33),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43</v>
      </c>
      <c r="F34" s="118">
        <f>ROUND((SUM(BF80:BF115)),  2)</f>
        <v>0</v>
      </c>
      <c r="G34" s="35"/>
      <c r="H34" s="35"/>
      <c r="I34" s="119">
        <v>0.15</v>
      </c>
      <c r="J34" s="118">
        <f>ROUND(((SUM(BF80:BF115))*I34),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44</v>
      </c>
      <c r="F35" s="118">
        <f>ROUND((SUM(BG80:BG115)),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45</v>
      </c>
      <c r="F36" s="118">
        <f>ROUND((SUM(BH80:BH115)),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46</v>
      </c>
      <c r="F37" s="118">
        <f>ROUND((SUM(BI80:BI115)),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47</v>
      </c>
      <c r="E39" s="122"/>
      <c r="F39" s="122"/>
      <c r="G39" s="123" t="s">
        <v>48</v>
      </c>
      <c r="H39" s="124" t="s">
        <v>49</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4" t="s">
        <v>104</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3" t="str">
        <f>E7</f>
        <v>Oprava trati v úseku Rovensko pod Troskami  - Turnov</v>
      </c>
      <c r="F48" s="374"/>
      <c r="G48" s="374"/>
      <c r="H48" s="37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101</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26" t="str">
        <f>E9</f>
        <v>VON - Vedlejší a ostatní náklady</v>
      </c>
      <c r="F50" s="375"/>
      <c r="G50" s="375"/>
      <c r="H50" s="37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trať Hradec Králové - Turnov</v>
      </c>
      <c r="G52" s="37"/>
      <c r="H52" s="37"/>
      <c r="I52" s="30" t="s">
        <v>23</v>
      </c>
      <c r="J52" s="60" t="str">
        <f>IF(J12="","",J12)</f>
        <v>16. 2. 2021</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SŽDC s.o., OŘ Hradec Králové, ST Liberec</v>
      </c>
      <c r="G54" s="37"/>
      <c r="H54" s="37"/>
      <c r="I54" s="30" t="s">
        <v>31</v>
      </c>
      <c r="J54" s="33" t="str">
        <f>E21</f>
        <v xml:space="preserve"> </v>
      </c>
      <c r="K54" s="37"/>
      <c r="L54" s="107"/>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30" t="s">
        <v>34</v>
      </c>
      <c r="J55" s="33" t="str">
        <f>E24</f>
        <v xml:space="preserve"> </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105</v>
      </c>
      <c r="D57" s="132"/>
      <c r="E57" s="132"/>
      <c r="F57" s="132"/>
      <c r="G57" s="132"/>
      <c r="H57" s="132"/>
      <c r="I57" s="132"/>
      <c r="J57" s="133" t="s">
        <v>106</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69</v>
      </c>
      <c r="D59" s="37"/>
      <c r="E59" s="37"/>
      <c r="F59" s="37"/>
      <c r="G59" s="37"/>
      <c r="H59" s="37"/>
      <c r="I59" s="37"/>
      <c r="J59" s="78">
        <f>J80</f>
        <v>0</v>
      </c>
      <c r="K59" s="37"/>
      <c r="L59" s="107"/>
      <c r="S59" s="35"/>
      <c r="T59" s="35"/>
      <c r="U59" s="35"/>
      <c r="V59" s="35"/>
      <c r="W59" s="35"/>
      <c r="X59" s="35"/>
      <c r="Y59" s="35"/>
      <c r="Z59" s="35"/>
      <c r="AA59" s="35"/>
      <c r="AB59" s="35"/>
      <c r="AC59" s="35"/>
      <c r="AD59" s="35"/>
      <c r="AE59" s="35"/>
      <c r="AU59" s="18" t="s">
        <v>107</v>
      </c>
    </row>
    <row r="60" spans="1:47" s="9" customFormat="1" ht="24.95" customHeight="1">
      <c r="B60" s="135"/>
      <c r="C60" s="136"/>
      <c r="D60" s="137" t="s">
        <v>1321</v>
      </c>
      <c r="E60" s="138"/>
      <c r="F60" s="138"/>
      <c r="G60" s="138"/>
      <c r="H60" s="138"/>
      <c r="I60" s="138"/>
      <c r="J60" s="139">
        <f>J81</f>
        <v>0</v>
      </c>
      <c r="K60" s="136"/>
      <c r="L60" s="140"/>
    </row>
    <row r="61" spans="1:47" s="2" customFormat="1" ht="21.75" customHeight="1">
      <c r="A61" s="35"/>
      <c r="B61" s="36"/>
      <c r="C61" s="37"/>
      <c r="D61" s="37"/>
      <c r="E61" s="37"/>
      <c r="F61" s="37"/>
      <c r="G61" s="37"/>
      <c r="H61" s="37"/>
      <c r="I61" s="37"/>
      <c r="J61" s="37"/>
      <c r="K61" s="37"/>
      <c r="L61" s="107"/>
      <c r="S61" s="35"/>
      <c r="T61" s="35"/>
      <c r="U61" s="35"/>
      <c r="V61" s="35"/>
      <c r="W61" s="35"/>
      <c r="X61" s="35"/>
      <c r="Y61" s="35"/>
      <c r="Z61" s="35"/>
      <c r="AA61" s="35"/>
      <c r="AB61" s="35"/>
      <c r="AC61" s="35"/>
      <c r="AD61" s="35"/>
      <c r="AE61" s="35"/>
    </row>
    <row r="62" spans="1:47" s="2" customFormat="1" ht="6.95" customHeight="1">
      <c r="A62" s="35"/>
      <c r="B62" s="48"/>
      <c r="C62" s="49"/>
      <c r="D62" s="49"/>
      <c r="E62" s="49"/>
      <c r="F62" s="49"/>
      <c r="G62" s="49"/>
      <c r="H62" s="49"/>
      <c r="I62" s="49"/>
      <c r="J62" s="49"/>
      <c r="K62" s="49"/>
      <c r="L62" s="107"/>
      <c r="S62" s="35"/>
      <c r="T62" s="35"/>
      <c r="U62" s="35"/>
      <c r="V62" s="35"/>
      <c r="W62" s="35"/>
      <c r="X62" s="35"/>
      <c r="Y62" s="35"/>
      <c r="Z62" s="35"/>
      <c r="AA62" s="35"/>
      <c r="AB62" s="35"/>
      <c r="AC62" s="35"/>
      <c r="AD62" s="35"/>
      <c r="AE62" s="35"/>
    </row>
    <row r="66" spans="1:63" s="2" customFormat="1" ht="6.95" customHeight="1">
      <c r="A66" s="35"/>
      <c r="B66" s="50"/>
      <c r="C66" s="51"/>
      <c r="D66" s="51"/>
      <c r="E66" s="51"/>
      <c r="F66" s="51"/>
      <c r="G66" s="51"/>
      <c r="H66" s="51"/>
      <c r="I66" s="51"/>
      <c r="J66" s="51"/>
      <c r="K66" s="51"/>
      <c r="L66" s="107"/>
      <c r="S66" s="35"/>
      <c r="T66" s="35"/>
      <c r="U66" s="35"/>
      <c r="V66" s="35"/>
      <c r="W66" s="35"/>
      <c r="X66" s="35"/>
      <c r="Y66" s="35"/>
      <c r="Z66" s="35"/>
      <c r="AA66" s="35"/>
      <c r="AB66" s="35"/>
      <c r="AC66" s="35"/>
      <c r="AD66" s="35"/>
      <c r="AE66" s="35"/>
    </row>
    <row r="67" spans="1:63" s="2" customFormat="1" ht="24.95" customHeight="1">
      <c r="A67" s="35"/>
      <c r="B67" s="36"/>
      <c r="C67" s="24" t="s">
        <v>112</v>
      </c>
      <c r="D67" s="37"/>
      <c r="E67" s="37"/>
      <c r="F67" s="37"/>
      <c r="G67" s="37"/>
      <c r="H67" s="37"/>
      <c r="I67" s="37"/>
      <c r="J67" s="37"/>
      <c r="K67" s="37"/>
      <c r="L67" s="107"/>
      <c r="S67" s="35"/>
      <c r="T67" s="35"/>
      <c r="U67" s="35"/>
      <c r="V67" s="35"/>
      <c r="W67" s="35"/>
      <c r="X67" s="35"/>
      <c r="Y67" s="35"/>
      <c r="Z67" s="35"/>
      <c r="AA67" s="35"/>
      <c r="AB67" s="35"/>
      <c r="AC67" s="35"/>
      <c r="AD67" s="35"/>
      <c r="AE67" s="35"/>
    </row>
    <row r="68" spans="1:63" s="2" customFormat="1" ht="6.95" customHeight="1">
      <c r="A68" s="35"/>
      <c r="B68" s="36"/>
      <c r="C68" s="37"/>
      <c r="D68" s="37"/>
      <c r="E68" s="37"/>
      <c r="F68" s="37"/>
      <c r="G68" s="37"/>
      <c r="H68" s="37"/>
      <c r="I68" s="37"/>
      <c r="J68" s="37"/>
      <c r="K68" s="37"/>
      <c r="L68" s="107"/>
      <c r="S68" s="35"/>
      <c r="T68" s="35"/>
      <c r="U68" s="35"/>
      <c r="V68" s="35"/>
      <c r="W68" s="35"/>
      <c r="X68" s="35"/>
      <c r="Y68" s="35"/>
      <c r="Z68" s="35"/>
      <c r="AA68" s="35"/>
      <c r="AB68" s="35"/>
      <c r="AC68" s="35"/>
      <c r="AD68" s="35"/>
      <c r="AE68" s="35"/>
    </row>
    <row r="69" spans="1:63" s="2" customFormat="1" ht="12" customHeight="1">
      <c r="A69" s="35"/>
      <c r="B69" s="36"/>
      <c r="C69" s="30" t="s">
        <v>16</v>
      </c>
      <c r="D69" s="37"/>
      <c r="E69" s="37"/>
      <c r="F69" s="37"/>
      <c r="G69" s="37"/>
      <c r="H69" s="37"/>
      <c r="I69" s="37"/>
      <c r="J69" s="37"/>
      <c r="K69" s="37"/>
      <c r="L69" s="107"/>
      <c r="S69" s="35"/>
      <c r="T69" s="35"/>
      <c r="U69" s="35"/>
      <c r="V69" s="35"/>
      <c r="W69" s="35"/>
      <c r="X69" s="35"/>
      <c r="Y69" s="35"/>
      <c r="Z69" s="35"/>
      <c r="AA69" s="35"/>
      <c r="AB69" s="35"/>
      <c r="AC69" s="35"/>
      <c r="AD69" s="35"/>
      <c r="AE69" s="35"/>
    </row>
    <row r="70" spans="1:63" s="2" customFormat="1" ht="16.5" customHeight="1">
      <c r="A70" s="35"/>
      <c r="B70" s="36"/>
      <c r="C70" s="37"/>
      <c r="D70" s="37"/>
      <c r="E70" s="373" t="str">
        <f>E7</f>
        <v>Oprava trati v úseku Rovensko pod Troskami  - Turnov</v>
      </c>
      <c r="F70" s="374"/>
      <c r="G70" s="374"/>
      <c r="H70" s="374"/>
      <c r="I70" s="37"/>
      <c r="J70" s="37"/>
      <c r="K70" s="37"/>
      <c r="L70" s="107"/>
      <c r="S70" s="35"/>
      <c r="T70" s="35"/>
      <c r="U70" s="35"/>
      <c r="V70" s="35"/>
      <c r="W70" s="35"/>
      <c r="X70" s="35"/>
      <c r="Y70" s="35"/>
      <c r="Z70" s="35"/>
      <c r="AA70" s="35"/>
      <c r="AB70" s="35"/>
      <c r="AC70" s="35"/>
      <c r="AD70" s="35"/>
      <c r="AE70" s="35"/>
    </row>
    <row r="71" spans="1:63" s="2" customFormat="1" ht="12" customHeight="1">
      <c r="A71" s="35"/>
      <c r="B71" s="36"/>
      <c r="C71" s="30" t="s">
        <v>101</v>
      </c>
      <c r="D71" s="37"/>
      <c r="E71" s="37"/>
      <c r="F71" s="37"/>
      <c r="G71" s="37"/>
      <c r="H71" s="37"/>
      <c r="I71" s="37"/>
      <c r="J71" s="37"/>
      <c r="K71" s="37"/>
      <c r="L71" s="107"/>
      <c r="S71" s="35"/>
      <c r="T71" s="35"/>
      <c r="U71" s="35"/>
      <c r="V71" s="35"/>
      <c r="W71" s="35"/>
      <c r="X71" s="35"/>
      <c r="Y71" s="35"/>
      <c r="Z71" s="35"/>
      <c r="AA71" s="35"/>
      <c r="AB71" s="35"/>
      <c r="AC71" s="35"/>
      <c r="AD71" s="35"/>
      <c r="AE71" s="35"/>
    </row>
    <row r="72" spans="1:63" s="2" customFormat="1" ht="16.5" customHeight="1">
      <c r="A72" s="35"/>
      <c r="B72" s="36"/>
      <c r="C72" s="37"/>
      <c r="D72" s="37"/>
      <c r="E72" s="326" t="str">
        <f>E9</f>
        <v>VON - Vedlejší a ostatní náklady</v>
      </c>
      <c r="F72" s="375"/>
      <c r="G72" s="375"/>
      <c r="H72" s="375"/>
      <c r="I72" s="37"/>
      <c r="J72" s="37"/>
      <c r="K72" s="37"/>
      <c r="L72" s="107"/>
      <c r="S72" s="35"/>
      <c r="T72" s="35"/>
      <c r="U72" s="35"/>
      <c r="V72" s="35"/>
      <c r="W72" s="35"/>
      <c r="X72" s="35"/>
      <c r="Y72" s="35"/>
      <c r="Z72" s="35"/>
      <c r="AA72" s="35"/>
      <c r="AB72" s="35"/>
      <c r="AC72" s="35"/>
      <c r="AD72" s="35"/>
      <c r="AE72" s="35"/>
    </row>
    <row r="73" spans="1:63" s="2" customFormat="1" ht="6.95" customHeight="1">
      <c r="A73" s="35"/>
      <c r="B73" s="36"/>
      <c r="C73" s="37"/>
      <c r="D73" s="37"/>
      <c r="E73" s="37"/>
      <c r="F73" s="37"/>
      <c r="G73" s="37"/>
      <c r="H73" s="37"/>
      <c r="I73" s="37"/>
      <c r="J73" s="37"/>
      <c r="K73" s="37"/>
      <c r="L73" s="107"/>
      <c r="S73" s="35"/>
      <c r="T73" s="35"/>
      <c r="U73" s="35"/>
      <c r="V73" s="35"/>
      <c r="W73" s="35"/>
      <c r="X73" s="35"/>
      <c r="Y73" s="35"/>
      <c r="Z73" s="35"/>
      <c r="AA73" s="35"/>
      <c r="AB73" s="35"/>
      <c r="AC73" s="35"/>
      <c r="AD73" s="35"/>
      <c r="AE73" s="35"/>
    </row>
    <row r="74" spans="1:63" s="2" customFormat="1" ht="12" customHeight="1">
      <c r="A74" s="35"/>
      <c r="B74" s="36"/>
      <c r="C74" s="30" t="s">
        <v>21</v>
      </c>
      <c r="D74" s="37"/>
      <c r="E74" s="37"/>
      <c r="F74" s="28" t="str">
        <f>F12</f>
        <v>trať Hradec Králové - Turnov</v>
      </c>
      <c r="G74" s="37"/>
      <c r="H74" s="37"/>
      <c r="I74" s="30" t="s">
        <v>23</v>
      </c>
      <c r="J74" s="60" t="str">
        <f>IF(J12="","",J12)</f>
        <v>16. 2. 2021</v>
      </c>
      <c r="K74" s="37"/>
      <c r="L74" s="107"/>
      <c r="S74" s="35"/>
      <c r="T74" s="35"/>
      <c r="U74" s="35"/>
      <c r="V74" s="35"/>
      <c r="W74" s="35"/>
      <c r="X74" s="35"/>
      <c r="Y74" s="35"/>
      <c r="Z74" s="35"/>
      <c r="AA74" s="35"/>
      <c r="AB74" s="35"/>
      <c r="AC74" s="35"/>
      <c r="AD74" s="35"/>
      <c r="AE74" s="35"/>
    </row>
    <row r="75" spans="1:63" s="2" customFormat="1" ht="6.95" customHeight="1">
      <c r="A75" s="35"/>
      <c r="B75" s="36"/>
      <c r="C75" s="37"/>
      <c r="D75" s="37"/>
      <c r="E75" s="37"/>
      <c r="F75" s="37"/>
      <c r="G75" s="37"/>
      <c r="H75" s="37"/>
      <c r="I75" s="37"/>
      <c r="J75" s="37"/>
      <c r="K75" s="37"/>
      <c r="L75" s="107"/>
      <c r="S75" s="35"/>
      <c r="T75" s="35"/>
      <c r="U75" s="35"/>
      <c r="V75" s="35"/>
      <c r="W75" s="35"/>
      <c r="X75" s="35"/>
      <c r="Y75" s="35"/>
      <c r="Z75" s="35"/>
      <c r="AA75" s="35"/>
      <c r="AB75" s="35"/>
      <c r="AC75" s="35"/>
      <c r="AD75" s="35"/>
      <c r="AE75" s="35"/>
    </row>
    <row r="76" spans="1:63" s="2" customFormat="1" ht="15.2" customHeight="1">
      <c r="A76" s="35"/>
      <c r="B76" s="36"/>
      <c r="C76" s="30" t="s">
        <v>25</v>
      </c>
      <c r="D76" s="37"/>
      <c r="E76" s="37"/>
      <c r="F76" s="28" t="str">
        <f>E15</f>
        <v>SŽDC s.o., OŘ Hradec Králové, ST Liberec</v>
      </c>
      <c r="G76" s="37"/>
      <c r="H76" s="37"/>
      <c r="I76" s="30" t="s">
        <v>31</v>
      </c>
      <c r="J76" s="33" t="str">
        <f>E21</f>
        <v xml:space="preserve"> </v>
      </c>
      <c r="K76" s="37"/>
      <c r="L76" s="107"/>
      <c r="S76" s="35"/>
      <c r="T76" s="35"/>
      <c r="U76" s="35"/>
      <c r="V76" s="35"/>
      <c r="W76" s="35"/>
      <c r="X76" s="35"/>
      <c r="Y76" s="35"/>
      <c r="Z76" s="35"/>
      <c r="AA76" s="35"/>
      <c r="AB76" s="35"/>
      <c r="AC76" s="35"/>
      <c r="AD76" s="35"/>
      <c r="AE76" s="35"/>
    </row>
    <row r="77" spans="1:63" s="2" customFormat="1" ht="15.2" customHeight="1">
      <c r="A77" s="35"/>
      <c r="B77" s="36"/>
      <c r="C77" s="30" t="s">
        <v>29</v>
      </c>
      <c r="D77" s="37"/>
      <c r="E77" s="37"/>
      <c r="F77" s="28" t="str">
        <f>IF(E18="","",E18)</f>
        <v>Vyplň údaj</v>
      </c>
      <c r="G77" s="37"/>
      <c r="H77" s="37"/>
      <c r="I77" s="30" t="s">
        <v>34</v>
      </c>
      <c r="J77" s="33" t="str">
        <f>E24</f>
        <v xml:space="preserve"> </v>
      </c>
      <c r="K77" s="37"/>
      <c r="L77" s="107"/>
      <c r="S77" s="35"/>
      <c r="T77" s="35"/>
      <c r="U77" s="35"/>
      <c r="V77" s="35"/>
      <c r="W77" s="35"/>
      <c r="X77" s="35"/>
      <c r="Y77" s="35"/>
      <c r="Z77" s="35"/>
      <c r="AA77" s="35"/>
      <c r="AB77" s="35"/>
      <c r="AC77" s="35"/>
      <c r="AD77" s="35"/>
      <c r="AE77" s="35"/>
    </row>
    <row r="78" spans="1:63" s="2" customFormat="1" ht="10.35" customHeight="1">
      <c r="A78" s="35"/>
      <c r="B78" s="36"/>
      <c r="C78" s="37"/>
      <c r="D78" s="37"/>
      <c r="E78" s="37"/>
      <c r="F78" s="37"/>
      <c r="G78" s="37"/>
      <c r="H78" s="37"/>
      <c r="I78" s="37"/>
      <c r="J78" s="37"/>
      <c r="K78" s="37"/>
      <c r="L78" s="107"/>
      <c r="S78" s="35"/>
      <c r="T78" s="35"/>
      <c r="U78" s="35"/>
      <c r="V78" s="35"/>
      <c r="W78" s="35"/>
      <c r="X78" s="35"/>
      <c r="Y78" s="35"/>
      <c r="Z78" s="35"/>
      <c r="AA78" s="35"/>
      <c r="AB78" s="35"/>
      <c r="AC78" s="35"/>
      <c r="AD78" s="35"/>
      <c r="AE78" s="35"/>
    </row>
    <row r="79" spans="1:63" s="11" customFormat="1" ht="29.25" customHeight="1">
      <c r="A79" s="147"/>
      <c r="B79" s="148"/>
      <c r="C79" s="149" t="s">
        <v>113</v>
      </c>
      <c r="D79" s="150" t="s">
        <v>56</v>
      </c>
      <c r="E79" s="150" t="s">
        <v>52</v>
      </c>
      <c r="F79" s="150" t="s">
        <v>53</v>
      </c>
      <c r="G79" s="150" t="s">
        <v>114</v>
      </c>
      <c r="H79" s="150" t="s">
        <v>115</v>
      </c>
      <c r="I79" s="150" t="s">
        <v>116</v>
      </c>
      <c r="J79" s="150" t="s">
        <v>106</v>
      </c>
      <c r="K79" s="151" t="s">
        <v>117</v>
      </c>
      <c r="L79" s="152"/>
      <c r="M79" s="69" t="s">
        <v>19</v>
      </c>
      <c r="N79" s="70" t="s">
        <v>41</v>
      </c>
      <c r="O79" s="70" t="s">
        <v>118</v>
      </c>
      <c r="P79" s="70" t="s">
        <v>119</v>
      </c>
      <c r="Q79" s="70" t="s">
        <v>120</v>
      </c>
      <c r="R79" s="70" t="s">
        <v>121</v>
      </c>
      <c r="S79" s="70" t="s">
        <v>122</v>
      </c>
      <c r="T79" s="71" t="s">
        <v>123</v>
      </c>
      <c r="U79" s="147"/>
      <c r="V79" s="147"/>
      <c r="W79" s="147"/>
      <c r="X79" s="147"/>
      <c r="Y79" s="147"/>
      <c r="Z79" s="147"/>
      <c r="AA79" s="147"/>
      <c r="AB79" s="147"/>
      <c r="AC79" s="147"/>
      <c r="AD79" s="147"/>
      <c r="AE79" s="147"/>
    </row>
    <row r="80" spans="1:63" s="2" customFormat="1" ht="22.9" customHeight="1">
      <c r="A80" s="35"/>
      <c r="B80" s="36"/>
      <c r="C80" s="76" t="s">
        <v>124</v>
      </c>
      <c r="D80" s="37"/>
      <c r="E80" s="37"/>
      <c r="F80" s="37"/>
      <c r="G80" s="37"/>
      <c r="H80" s="37"/>
      <c r="I80" s="37"/>
      <c r="J80" s="153">
        <f>BK80</f>
        <v>0</v>
      </c>
      <c r="K80" s="37"/>
      <c r="L80" s="40"/>
      <c r="M80" s="72"/>
      <c r="N80" s="154"/>
      <c r="O80" s="73"/>
      <c r="P80" s="155">
        <f>P81</f>
        <v>0</v>
      </c>
      <c r="Q80" s="73"/>
      <c r="R80" s="155">
        <f>R81</f>
        <v>0</v>
      </c>
      <c r="S80" s="73"/>
      <c r="T80" s="156">
        <f>T81</f>
        <v>0</v>
      </c>
      <c r="U80" s="35"/>
      <c r="V80" s="35"/>
      <c r="W80" s="35"/>
      <c r="X80" s="35"/>
      <c r="Y80" s="35"/>
      <c r="Z80" s="35"/>
      <c r="AA80" s="35"/>
      <c r="AB80" s="35"/>
      <c r="AC80" s="35"/>
      <c r="AD80" s="35"/>
      <c r="AE80" s="35"/>
      <c r="AT80" s="18" t="s">
        <v>70</v>
      </c>
      <c r="AU80" s="18" t="s">
        <v>107</v>
      </c>
      <c r="BK80" s="157">
        <f>BK81</f>
        <v>0</v>
      </c>
    </row>
    <row r="81" spans="1:65" s="12" customFormat="1" ht="25.9" customHeight="1">
      <c r="B81" s="158"/>
      <c r="C81" s="159"/>
      <c r="D81" s="160" t="s">
        <v>70</v>
      </c>
      <c r="E81" s="161" t="s">
        <v>1322</v>
      </c>
      <c r="F81" s="161" t="s">
        <v>1323</v>
      </c>
      <c r="G81" s="159"/>
      <c r="H81" s="159"/>
      <c r="I81" s="162"/>
      <c r="J81" s="163">
        <f>BK81</f>
        <v>0</v>
      </c>
      <c r="K81" s="159"/>
      <c r="L81" s="164"/>
      <c r="M81" s="165"/>
      <c r="N81" s="166"/>
      <c r="O81" s="166"/>
      <c r="P81" s="167">
        <f>SUM(P82:P115)</f>
        <v>0</v>
      </c>
      <c r="Q81" s="166"/>
      <c r="R81" s="167">
        <f>SUM(R82:R115)</f>
        <v>0</v>
      </c>
      <c r="S81" s="166"/>
      <c r="T81" s="168">
        <f>SUM(T82:T115)</f>
        <v>0</v>
      </c>
      <c r="AR81" s="169" t="s">
        <v>128</v>
      </c>
      <c r="AT81" s="170" t="s">
        <v>70</v>
      </c>
      <c r="AU81" s="170" t="s">
        <v>71</v>
      </c>
      <c r="AY81" s="169" t="s">
        <v>127</v>
      </c>
      <c r="BK81" s="171">
        <f>SUM(BK82:BK115)</f>
        <v>0</v>
      </c>
    </row>
    <row r="82" spans="1:65" s="2" customFormat="1" ht="16.5" customHeight="1">
      <c r="A82" s="35"/>
      <c r="B82" s="36"/>
      <c r="C82" s="174" t="s">
        <v>79</v>
      </c>
      <c r="D82" s="174" t="s">
        <v>130</v>
      </c>
      <c r="E82" s="175" t="s">
        <v>1324</v>
      </c>
      <c r="F82" s="176" t="s">
        <v>1325</v>
      </c>
      <c r="G82" s="177" t="s">
        <v>874</v>
      </c>
      <c r="H82" s="178">
        <v>1</v>
      </c>
      <c r="I82" s="179"/>
      <c r="J82" s="180">
        <f>ROUND(I82*H82,2)</f>
        <v>0</v>
      </c>
      <c r="K82" s="176" t="s">
        <v>134</v>
      </c>
      <c r="L82" s="40"/>
      <c r="M82" s="181" t="s">
        <v>19</v>
      </c>
      <c r="N82" s="182" t="s">
        <v>42</v>
      </c>
      <c r="O82" s="65"/>
      <c r="P82" s="183">
        <f>O82*H82</f>
        <v>0</v>
      </c>
      <c r="Q82" s="183">
        <v>0</v>
      </c>
      <c r="R82" s="183">
        <f>Q82*H82</f>
        <v>0</v>
      </c>
      <c r="S82" s="183">
        <v>0</v>
      </c>
      <c r="T82" s="184">
        <f>S82*H82</f>
        <v>0</v>
      </c>
      <c r="U82" s="35"/>
      <c r="V82" s="35"/>
      <c r="W82" s="35"/>
      <c r="X82" s="35"/>
      <c r="Y82" s="35"/>
      <c r="Z82" s="35"/>
      <c r="AA82" s="35"/>
      <c r="AB82" s="35"/>
      <c r="AC82" s="35"/>
      <c r="AD82" s="35"/>
      <c r="AE82" s="35"/>
      <c r="AR82" s="185" t="s">
        <v>135</v>
      </c>
      <c r="AT82" s="185" t="s">
        <v>130</v>
      </c>
      <c r="AU82" s="185" t="s">
        <v>79</v>
      </c>
      <c r="AY82" s="18" t="s">
        <v>127</v>
      </c>
      <c r="BE82" s="186">
        <f>IF(N82="základní",J82,0)</f>
        <v>0</v>
      </c>
      <c r="BF82" s="186">
        <f>IF(N82="snížená",J82,0)</f>
        <v>0</v>
      </c>
      <c r="BG82" s="186">
        <f>IF(N82="zákl. přenesená",J82,0)</f>
        <v>0</v>
      </c>
      <c r="BH82" s="186">
        <f>IF(N82="sníž. přenesená",J82,0)</f>
        <v>0</v>
      </c>
      <c r="BI82" s="186">
        <f>IF(N82="nulová",J82,0)</f>
        <v>0</v>
      </c>
      <c r="BJ82" s="18" t="s">
        <v>79</v>
      </c>
      <c r="BK82" s="186">
        <f>ROUND(I82*H82,2)</f>
        <v>0</v>
      </c>
      <c r="BL82" s="18" t="s">
        <v>135</v>
      </c>
      <c r="BM82" s="185" t="s">
        <v>1326</v>
      </c>
    </row>
    <row r="83" spans="1:65" s="2" customFormat="1" ht="11.25">
      <c r="A83" s="35"/>
      <c r="B83" s="36"/>
      <c r="C83" s="37"/>
      <c r="D83" s="187" t="s">
        <v>137</v>
      </c>
      <c r="E83" s="37"/>
      <c r="F83" s="188" t="s">
        <v>1325</v>
      </c>
      <c r="G83" s="37"/>
      <c r="H83" s="37"/>
      <c r="I83" s="189"/>
      <c r="J83" s="37"/>
      <c r="K83" s="37"/>
      <c r="L83" s="40"/>
      <c r="M83" s="190"/>
      <c r="N83" s="191"/>
      <c r="O83" s="65"/>
      <c r="P83" s="65"/>
      <c r="Q83" s="65"/>
      <c r="R83" s="65"/>
      <c r="S83" s="65"/>
      <c r="T83" s="66"/>
      <c r="U83" s="35"/>
      <c r="V83" s="35"/>
      <c r="W83" s="35"/>
      <c r="X83" s="35"/>
      <c r="Y83" s="35"/>
      <c r="Z83" s="35"/>
      <c r="AA83" s="35"/>
      <c r="AB83" s="35"/>
      <c r="AC83" s="35"/>
      <c r="AD83" s="35"/>
      <c r="AE83" s="35"/>
      <c r="AT83" s="18" t="s">
        <v>137</v>
      </c>
      <c r="AU83" s="18" t="s">
        <v>79</v>
      </c>
    </row>
    <row r="84" spans="1:65" s="2" customFormat="1" ht="19.5">
      <c r="A84" s="35"/>
      <c r="B84" s="36"/>
      <c r="C84" s="37"/>
      <c r="D84" s="187" t="s">
        <v>141</v>
      </c>
      <c r="E84" s="37"/>
      <c r="F84" s="192" t="s">
        <v>1327</v>
      </c>
      <c r="G84" s="37"/>
      <c r="H84" s="37"/>
      <c r="I84" s="189"/>
      <c r="J84" s="37"/>
      <c r="K84" s="37"/>
      <c r="L84" s="40"/>
      <c r="M84" s="190"/>
      <c r="N84" s="191"/>
      <c r="O84" s="65"/>
      <c r="P84" s="65"/>
      <c r="Q84" s="65"/>
      <c r="R84" s="65"/>
      <c r="S84" s="65"/>
      <c r="T84" s="66"/>
      <c r="U84" s="35"/>
      <c r="V84" s="35"/>
      <c r="W84" s="35"/>
      <c r="X84" s="35"/>
      <c r="Y84" s="35"/>
      <c r="Z84" s="35"/>
      <c r="AA84" s="35"/>
      <c r="AB84" s="35"/>
      <c r="AC84" s="35"/>
      <c r="AD84" s="35"/>
      <c r="AE84" s="35"/>
      <c r="AT84" s="18" t="s">
        <v>141</v>
      </c>
      <c r="AU84" s="18" t="s">
        <v>79</v>
      </c>
    </row>
    <row r="85" spans="1:65" s="2" customFormat="1" ht="16.5" customHeight="1">
      <c r="A85" s="35"/>
      <c r="B85" s="36"/>
      <c r="C85" s="174" t="s">
        <v>81</v>
      </c>
      <c r="D85" s="174" t="s">
        <v>130</v>
      </c>
      <c r="E85" s="175" t="s">
        <v>1328</v>
      </c>
      <c r="F85" s="176" t="s">
        <v>1329</v>
      </c>
      <c r="G85" s="177" t="s">
        <v>874</v>
      </c>
      <c r="H85" s="178">
        <v>2</v>
      </c>
      <c r="I85" s="179"/>
      <c r="J85" s="180">
        <f>ROUND(I85*H85,2)</f>
        <v>0</v>
      </c>
      <c r="K85" s="176" t="s">
        <v>134</v>
      </c>
      <c r="L85" s="40"/>
      <c r="M85" s="181" t="s">
        <v>19</v>
      </c>
      <c r="N85" s="182" t="s">
        <v>42</v>
      </c>
      <c r="O85" s="65"/>
      <c r="P85" s="183">
        <f>O85*H85</f>
        <v>0</v>
      </c>
      <c r="Q85" s="183">
        <v>0</v>
      </c>
      <c r="R85" s="183">
        <f>Q85*H85</f>
        <v>0</v>
      </c>
      <c r="S85" s="183">
        <v>0</v>
      </c>
      <c r="T85" s="184">
        <f>S85*H85</f>
        <v>0</v>
      </c>
      <c r="U85" s="35"/>
      <c r="V85" s="35"/>
      <c r="W85" s="35"/>
      <c r="X85" s="35"/>
      <c r="Y85" s="35"/>
      <c r="Z85" s="35"/>
      <c r="AA85" s="35"/>
      <c r="AB85" s="35"/>
      <c r="AC85" s="35"/>
      <c r="AD85" s="35"/>
      <c r="AE85" s="35"/>
      <c r="AR85" s="185" t="s">
        <v>135</v>
      </c>
      <c r="AT85" s="185" t="s">
        <v>130</v>
      </c>
      <c r="AU85" s="185" t="s">
        <v>79</v>
      </c>
      <c r="AY85" s="18" t="s">
        <v>127</v>
      </c>
      <c r="BE85" s="186">
        <f>IF(N85="základní",J85,0)</f>
        <v>0</v>
      </c>
      <c r="BF85" s="186">
        <f>IF(N85="snížená",J85,0)</f>
        <v>0</v>
      </c>
      <c r="BG85" s="186">
        <f>IF(N85="zákl. přenesená",J85,0)</f>
        <v>0</v>
      </c>
      <c r="BH85" s="186">
        <f>IF(N85="sníž. přenesená",J85,0)</f>
        <v>0</v>
      </c>
      <c r="BI85" s="186">
        <f>IF(N85="nulová",J85,0)</f>
        <v>0</v>
      </c>
      <c r="BJ85" s="18" t="s">
        <v>79</v>
      </c>
      <c r="BK85" s="186">
        <f>ROUND(I85*H85,2)</f>
        <v>0</v>
      </c>
      <c r="BL85" s="18" t="s">
        <v>135</v>
      </c>
      <c r="BM85" s="185" t="s">
        <v>1330</v>
      </c>
    </row>
    <row r="86" spans="1:65" s="2" customFormat="1" ht="29.25">
      <c r="A86" s="35"/>
      <c r="B86" s="36"/>
      <c r="C86" s="37"/>
      <c r="D86" s="187" t="s">
        <v>137</v>
      </c>
      <c r="E86" s="37"/>
      <c r="F86" s="188" t="s">
        <v>1331</v>
      </c>
      <c r="G86" s="37"/>
      <c r="H86" s="37"/>
      <c r="I86" s="189"/>
      <c r="J86" s="37"/>
      <c r="K86" s="37"/>
      <c r="L86" s="40"/>
      <c r="M86" s="190"/>
      <c r="N86" s="191"/>
      <c r="O86" s="65"/>
      <c r="P86" s="65"/>
      <c r="Q86" s="65"/>
      <c r="R86" s="65"/>
      <c r="S86" s="65"/>
      <c r="T86" s="66"/>
      <c r="U86" s="35"/>
      <c r="V86" s="35"/>
      <c r="W86" s="35"/>
      <c r="X86" s="35"/>
      <c r="Y86" s="35"/>
      <c r="Z86" s="35"/>
      <c r="AA86" s="35"/>
      <c r="AB86" s="35"/>
      <c r="AC86" s="35"/>
      <c r="AD86" s="35"/>
      <c r="AE86" s="35"/>
      <c r="AT86" s="18" t="s">
        <v>137</v>
      </c>
      <c r="AU86" s="18" t="s">
        <v>79</v>
      </c>
    </row>
    <row r="87" spans="1:65" s="2" customFormat="1" ht="29.25">
      <c r="A87" s="35"/>
      <c r="B87" s="36"/>
      <c r="C87" s="37"/>
      <c r="D87" s="187" t="s">
        <v>139</v>
      </c>
      <c r="E87" s="37"/>
      <c r="F87" s="192" t="s">
        <v>1332</v>
      </c>
      <c r="G87" s="37"/>
      <c r="H87" s="37"/>
      <c r="I87" s="189"/>
      <c r="J87" s="37"/>
      <c r="K87" s="37"/>
      <c r="L87" s="40"/>
      <c r="M87" s="190"/>
      <c r="N87" s="191"/>
      <c r="O87" s="65"/>
      <c r="P87" s="65"/>
      <c r="Q87" s="65"/>
      <c r="R87" s="65"/>
      <c r="S87" s="65"/>
      <c r="T87" s="66"/>
      <c r="U87" s="35"/>
      <c r="V87" s="35"/>
      <c r="W87" s="35"/>
      <c r="X87" s="35"/>
      <c r="Y87" s="35"/>
      <c r="Z87" s="35"/>
      <c r="AA87" s="35"/>
      <c r="AB87" s="35"/>
      <c r="AC87" s="35"/>
      <c r="AD87" s="35"/>
      <c r="AE87" s="35"/>
      <c r="AT87" s="18" t="s">
        <v>139</v>
      </c>
      <c r="AU87" s="18" t="s">
        <v>79</v>
      </c>
    </row>
    <row r="88" spans="1:65" s="2" customFormat="1" ht="16.5" customHeight="1">
      <c r="A88" s="35"/>
      <c r="B88" s="36"/>
      <c r="C88" s="174" t="s">
        <v>161</v>
      </c>
      <c r="D88" s="174" t="s">
        <v>130</v>
      </c>
      <c r="E88" s="175" t="s">
        <v>1333</v>
      </c>
      <c r="F88" s="176" t="s">
        <v>1334</v>
      </c>
      <c r="G88" s="177" t="s">
        <v>874</v>
      </c>
      <c r="H88" s="178">
        <v>1</v>
      </c>
      <c r="I88" s="179"/>
      <c r="J88" s="180">
        <f>ROUND(I88*H88,2)</f>
        <v>0</v>
      </c>
      <c r="K88" s="176" t="s">
        <v>134</v>
      </c>
      <c r="L88" s="40"/>
      <c r="M88" s="181" t="s">
        <v>19</v>
      </c>
      <c r="N88" s="182" t="s">
        <v>42</v>
      </c>
      <c r="O88" s="65"/>
      <c r="P88" s="183">
        <f>O88*H88</f>
        <v>0</v>
      </c>
      <c r="Q88" s="183">
        <v>0</v>
      </c>
      <c r="R88" s="183">
        <f>Q88*H88</f>
        <v>0</v>
      </c>
      <c r="S88" s="183">
        <v>0</v>
      </c>
      <c r="T88" s="184">
        <f>S88*H88</f>
        <v>0</v>
      </c>
      <c r="U88" s="35"/>
      <c r="V88" s="35"/>
      <c r="W88" s="35"/>
      <c r="X88" s="35"/>
      <c r="Y88" s="35"/>
      <c r="Z88" s="35"/>
      <c r="AA88" s="35"/>
      <c r="AB88" s="35"/>
      <c r="AC88" s="35"/>
      <c r="AD88" s="35"/>
      <c r="AE88" s="35"/>
      <c r="AR88" s="185" t="s">
        <v>135</v>
      </c>
      <c r="AT88" s="185" t="s">
        <v>130</v>
      </c>
      <c r="AU88" s="185" t="s">
        <v>79</v>
      </c>
      <c r="AY88" s="18" t="s">
        <v>127</v>
      </c>
      <c r="BE88" s="186">
        <f>IF(N88="základní",J88,0)</f>
        <v>0</v>
      </c>
      <c r="BF88" s="186">
        <f>IF(N88="snížená",J88,0)</f>
        <v>0</v>
      </c>
      <c r="BG88" s="186">
        <f>IF(N88="zákl. přenesená",J88,0)</f>
        <v>0</v>
      </c>
      <c r="BH88" s="186">
        <f>IF(N88="sníž. přenesená",J88,0)</f>
        <v>0</v>
      </c>
      <c r="BI88" s="186">
        <f>IF(N88="nulová",J88,0)</f>
        <v>0</v>
      </c>
      <c r="BJ88" s="18" t="s">
        <v>79</v>
      </c>
      <c r="BK88" s="186">
        <f>ROUND(I88*H88,2)</f>
        <v>0</v>
      </c>
      <c r="BL88" s="18" t="s">
        <v>135</v>
      </c>
      <c r="BM88" s="185" t="s">
        <v>1335</v>
      </c>
    </row>
    <row r="89" spans="1:65" s="2" customFormat="1" ht="11.25">
      <c r="A89" s="35"/>
      <c r="B89" s="36"/>
      <c r="C89" s="37"/>
      <c r="D89" s="187" t="s">
        <v>137</v>
      </c>
      <c r="E89" s="37"/>
      <c r="F89" s="188" t="s">
        <v>1334</v>
      </c>
      <c r="G89" s="37"/>
      <c r="H89" s="37"/>
      <c r="I89" s="189"/>
      <c r="J89" s="37"/>
      <c r="K89" s="37"/>
      <c r="L89" s="40"/>
      <c r="M89" s="190"/>
      <c r="N89" s="191"/>
      <c r="O89" s="65"/>
      <c r="P89" s="65"/>
      <c r="Q89" s="65"/>
      <c r="R89" s="65"/>
      <c r="S89" s="65"/>
      <c r="T89" s="66"/>
      <c r="U89" s="35"/>
      <c r="V89" s="35"/>
      <c r="W89" s="35"/>
      <c r="X89" s="35"/>
      <c r="Y89" s="35"/>
      <c r="Z89" s="35"/>
      <c r="AA89" s="35"/>
      <c r="AB89" s="35"/>
      <c r="AC89" s="35"/>
      <c r="AD89" s="35"/>
      <c r="AE89" s="35"/>
      <c r="AT89" s="18" t="s">
        <v>137</v>
      </c>
      <c r="AU89" s="18" t="s">
        <v>79</v>
      </c>
    </row>
    <row r="90" spans="1:65" s="2" customFormat="1" ht="21.75" customHeight="1">
      <c r="A90" s="35"/>
      <c r="B90" s="36"/>
      <c r="C90" s="174" t="s">
        <v>135</v>
      </c>
      <c r="D90" s="174" t="s">
        <v>130</v>
      </c>
      <c r="E90" s="175" t="s">
        <v>1336</v>
      </c>
      <c r="F90" s="176" t="s">
        <v>1337</v>
      </c>
      <c r="G90" s="177" t="s">
        <v>164</v>
      </c>
      <c r="H90" s="178">
        <v>0.77900000000000003</v>
      </c>
      <c r="I90" s="179"/>
      <c r="J90" s="180">
        <f>ROUND(I90*H90,2)</f>
        <v>0</v>
      </c>
      <c r="K90" s="176" t="s">
        <v>134</v>
      </c>
      <c r="L90" s="40"/>
      <c r="M90" s="181" t="s">
        <v>19</v>
      </c>
      <c r="N90" s="182" t="s">
        <v>42</v>
      </c>
      <c r="O90" s="65"/>
      <c r="P90" s="183">
        <f>O90*H90</f>
        <v>0</v>
      </c>
      <c r="Q90" s="183">
        <v>0</v>
      </c>
      <c r="R90" s="183">
        <f>Q90*H90</f>
        <v>0</v>
      </c>
      <c r="S90" s="183">
        <v>0</v>
      </c>
      <c r="T90" s="184">
        <f>S90*H90</f>
        <v>0</v>
      </c>
      <c r="U90" s="35"/>
      <c r="V90" s="35"/>
      <c r="W90" s="35"/>
      <c r="X90" s="35"/>
      <c r="Y90" s="35"/>
      <c r="Z90" s="35"/>
      <c r="AA90" s="35"/>
      <c r="AB90" s="35"/>
      <c r="AC90" s="35"/>
      <c r="AD90" s="35"/>
      <c r="AE90" s="35"/>
      <c r="AR90" s="185" t="s">
        <v>135</v>
      </c>
      <c r="AT90" s="185" t="s">
        <v>130</v>
      </c>
      <c r="AU90" s="185" t="s">
        <v>79</v>
      </c>
      <c r="AY90" s="18" t="s">
        <v>127</v>
      </c>
      <c r="BE90" s="186">
        <f>IF(N90="základní",J90,0)</f>
        <v>0</v>
      </c>
      <c r="BF90" s="186">
        <f>IF(N90="snížená",J90,0)</f>
        <v>0</v>
      </c>
      <c r="BG90" s="186">
        <f>IF(N90="zákl. přenesená",J90,0)</f>
        <v>0</v>
      </c>
      <c r="BH90" s="186">
        <f>IF(N90="sníž. přenesená",J90,0)</f>
        <v>0</v>
      </c>
      <c r="BI90" s="186">
        <f>IF(N90="nulová",J90,0)</f>
        <v>0</v>
      </c>
      <c r="BJ90" s="18" t="s">
        <v>79</v>
      </c>
      <c r="BK90" s="186">
        <f>ROUND(I90*H90,2)</f>
        <v>0</v>
      </c>
      <c r="BL90" s="18" t="s">
        <v>135</v>
      </c>
      <c r="BM90" s="185" t="s">
        <v>1338</v>
      </c>
    </row>
    <row r="91" spans="1:65" s="2" customFormat="1" ht="39">
      <c r="A91" s="35"/>
      <c r="B91" s="36"/>
      <c r="C91" s="37"/>
      <c r="D91" s="187" t="s">
        <v>137</v>
      </c>
      <c r="E91" s="37"/>
      <c r="F91" s="188" t="s">
        <v>1339</v>
      </c>
      <c r="G91" s="37"/>
      <c r="H91" s="37"/>
      <c r="I91" s="189"/>
      <c r="J91" s="37"/>
      <c r="K91" s="37"/>
      <c r="L91" s="40"/>
      <c r="M91" s="190"/>
      <c r="N91" s="191"/>
      <c r="O91" s="65"/>
      <c r="P91" s="65"/>
      <c r="Q91" s="65"/>
      <c r="R91" s="65"/>
      <c r="S91" s="65"/>
      <c r="T91" s="66"/>
      <c r="U91" s="35"/>
      <c r="V91" s="35"/>
      <c r="W91" s="35"/>
      <c r="X91" s="35"/>
      <c r="Y91" s="35"/>
      <c r="Z91" s="35"/>
      <c r="AA91" s="35"/>
      <c r="AB91" s="35"/>
      <c r="AC91" s="35"/>
      <c r="AD91" s="35"/>
      <c r="AE91" s="35"/>
      <c r="AT91" s="18" t="s">
        <v>137</v>
      </c>
      <c r="AU91" s="18" t="s">
        <v>79</v>
      </c>
    </row>
    <row r="92" spans="1:65" s="2" customFormat="1" ht="39">
      <c r="A92" s="35"/>
      <c r="B92" s="36"/>
      <c r="C92" s="37"/>
      <c r="D92" s="187" t="s">
        <v>139</v>
      </c>
      <c r="E92" s="37"/>
      <c r="F92" s="192" t="s">
        <v>1340</v>
      </c>
      <c r="G92" s="37"/>
      <c r="H92" s="37"/>
      <c r="I92" s="189"/>
      <c r="J92" s="37"/>
      <c r="K92" s="37"/>
      <c r="L92" s="40"/>
      <c r="M92" s="190"/>
      <c r="N92" s="191"/>
      <c r="O92" s="65"/>
      <c r="P92" s="65"/>
      <c r="Q92" s="65"/>
      <c r="R92" s="65"/>
      <c r="S92" s="65"/>
      <c r="T92" s="66"/>
      <c r="U92" s="35"/>
      <c r="V92" s="35"/>
      <c r="W92" s="35"/>
      <c r="X92" s="35"/>
      <c r="Y92" s="35"/>
      <c r="Z92" s="35"/>
      <c r="AA92" s="35"/>
      <c r="AB92" s="35"/>
      <c r="AC92" s="35"/>
      <c r="AD92" s="35"/>
      <c r="AE92" s="35"/>
      <c r="AT92" s="18" t="s">
        <v>139</v>
      </c>
      <c r="AU92" s="18" t="s">
        <v>79</v>
      </c>
    </row>
    <row r="93" spans="1:65" s="2" customFormat="1" ht="16.5" customHeight="1">
      <c r="A93" s="35"/>
      <c r="B93" s="36"/>
      <c r="C93" s="174" t="s">
        <v>128</v>
      </c>
      <c r="D93" s="174" t="s">
        <v>130</v>
      </c>
      <c r="E93" s="175" t="s">
        <v>1341</v>
      </c>
      <c r="F93" s="176" t="s">
        <v>1342</v>
      </c>
      <c r="G93" s="177" t="s">
        <v>874</v>
      </c>
      <c r="H93" s="178">
        <v>1</v>
      </c>
      <c r="I93" s="179"/>
      <c r="J93" s="180">
        <f>ROUND(I93*H93,2)</f>
        <v>0</v>
      </c>
      <c r="K93" s="176" t="s">
        <v>134</v>
      </c>
      <c r="L93" s="40"/>
      <c r="M93" s="181" t="s">
        <v>19</v>
      </c>
      <c r="N93" s="182" t="s">
        <v>42</v>
      </c>
      <c r="O93" s="65"/>
      <c r="P93" s="183">
        <f>O93*H93</f>
        <v>0</v>
      </c>
      <c r="Q93" s="183">
        <v>0</v>
      </c>
      <c r="R93" s="183">
        <f>Q93*H93</f>
        <v>0</v>
      </c>
      <c r="S93" s="183">
        <v>0</v>
      </c>
      <c r="T93" s="184">
        <f>S93*H93</f>
        <v>0</v>
      </c>
      <c r="U93" s="35"/>
      <c r="V93" s="35"/>
      <c r="W93" s="35"/>
      <c r="X93" s="35"/>
      <c r="Y93" s="35"/>
      <c r="Z93" s="35"/>
      <c r="AA93" s="35"/>
      <c r="AB93" s="35"/>
      <c r="AC93" s="35"/>
      <c r="AD93" s="35"/>
      <c r="AE93" s="35"/>
      <c r="AR93" s="185" t="s">
        <v>135</v>
      </c>
      <c r="AT93" s="185" t="s">
        <v>130</v>
      </c>
      <c r="AU93" s="185" t="s">
        <v>79</v>
      </c>
      <c r="AY93" s="18" t="s">
        <v>127</v>
      </c>
      <c r="BE93" s="186">
        <f>IF(N93="základní",J93,0)</f>
        <v>0</v>
      </c>
      <c r="BF93" s="186">
        <f>IF(N93="snížená",J93,0)</f>
        <v>0</v>
      </c>
      <c r="BG93" s="186">
        <f>IF(N93="zákl. přenesená",J93,0)</f>
        <v>0</v>
      </c>
      <c r="BH93" s="186">
        <f>IF(N93="sníž. přenesená",J93,0)</f>
        <v>0</v>
      </c>
      <c r="BI93" s="186">
        <f>IF(N93="nulová",J93,0)</f>
        <v>0</v>
      </c>
      <c r="BJ93" s="18" t="s">
        <v>79</v>
      </c>
      <c r="BK93" s="186">
        <f>ROUND(I93*H93,2)</f>
        <v>0</v>
      </c>
      <c r="BL93" s="18" t="s">
        <v>135</v>
      </c>
      <c r="BM93" s="185" t="s">
        <v>1343</v>
      </c>
    </row>
    <row r="94" spans="1:65" s="2" customFormat="1" ht="29.25">
      <c r="A94" s="35"/>
      <c r="B94" s="36"/>
      <c r="C94" s="37"/>
      <c r="D94" s="187" t="s">
        <v>137</v>
      </c>
      <c r="E94" s="37"/>
      <c r="F94" s="188" t="s">
        <v>1344</v>
      </c>
      <c r="G94" s="37"/>
      <c r="H94" s="37"/>
      <c r="I94" s="189"/>
      <c r="J94" s="37"/>
      <c r="K94" s="37"/>
      <c r="L94" s="40"/>
      <c r="M94" s="190"/>
      <c r="N94" s="191"/>
      <c r="O94" s="65"/>
      <c r="P94" s="65"/>
      <c r="Q94" s="65"/>
      <c r="R94" s="65"/>
      <c r="S94" s="65"/>
      <c r="T94" s="66"/>
      <c r="U94" s="35"/>
      <c r="V94" s="35"/>
      <c r="W94" s="35"/>
      <c r="X94" s="35"/>
      <c r="Y94" s="35"/>
      <c r="Z94" s="35"/>
      <c r="AA94" s="35"/>
      <c r="AB94" s="35"/>
      <c r="AC94" s="35"/>
      <c r="AD94" s="35"/>
      <c r="AE94" s="35"/>
      <c r="AT94" s="18" t="s">
        <v>137</v>
      </c>
      <c r="AU94" s="18" t="s">
        <v>79</v>
      </c>
    </row>
    <row r="95" spans="1:65" s="2" customFormat="1" ht="29.25">
      <c r="A95" s="35"/>
      <c r="B95" s="36"/>
      <c r="C95" s="37"/>
      <c r="D95" s="187" t="s">
        <v>139</v>
      </c>
      <c r="E95" s="37"/>
      <c r="F95" s="192" t="s">
        <v>1345</v>
      </c>
      <c r="G95" s="37"/>
      <c r="H95" s="37"/>
      <c r="I95" s="189"/>
      <c r="J95" s="37"/>
      <c r="K95" s="37"/>
      <c r="L95" s="40"/>
      <c r="M95" s="190"/>
      <c r="N95" s="191"/>
      <c r="O95" s="65"/>
      <c r="P95" s="65"/>
      <c r="Q95" s="65"/>
      <c r="R95" s="65"/>
      <c r="S95" s="65"/>
      <c r="T95" s="66"/>
      <c r="U95" s="35"/>
      <c r="V95" s="35"/>
      <c r="W95" s="35"/>
      <c r="X95" s="35"/>
      <c r="Y95" s="35"/>
      <c r="Z95" s="35"/>
      <c r="AA95" s="35"/>
      <c r="AB95" s="35"/>
      <c r="AC95" s="35"/>
      <c r="AD95" s="35"/>
      <c r="AE95" s="35"/>
      <c r="AT95" s="18" t="s">
        <v>139</v>
      </c>
      <c r="AU95" s="18" t="s">
        <v>79</v>
      </c>
    </row>
    <row r="96" spans="1:65" s="2" customFormat="1" ht="19.5">
      <c r="A96" s="35"/>
      <c r="B96" s="36"/>
      <c r="C96" s="37"/>
      <c r="D96" s="187" t="s">
        <v>141</v>
      </c>
      <c r="E96" s="37"/>
      <c r="F96" s="192" t="s">
        <v>1346</v>
      </c>
      <c r="G96" s="37"/>
      <c r="H96" s="37"/>
      <c r="I96" s="189"/>
      <c r="J96" s="37"/>
      <c r="K96" s="37"/>
      <c r="L96" s="40"/>
      <c r="M96" s="190"/>
      <c r="N96" s="191"/>
      <c r="O96" s="65"/>
      <c r="P96" s="65"/>
      <c r="Q96" s="65"/>
      <c r="R96" s="65"/>
      <c r="S96" s="65"/>
      <c r="T96" s="66"/>
      <c r="U96" s="35"/>
      <c r="V96" s="35"/>
      <c r="W96" s="35"/>
      <c r="X96" s="35"/>
      <c r="Y96" s="35"/>
      <c r="Z96" s="35"/>
      <c r="AA96" s="35"/>
      <c r="AB96" s="35"/>
      <c r="AC96" s="35"/>
      <c r="AD96" s="35"/>
      <c r="AE96" s="35"/>
      <c r="AT96" s="18" t="s">
        <v>141</v>
      </c>
      <c r="AU96" s="18" t="s">
        <v>79</v>
      </c>
    </row>
    <row r="97" spans="1:65" s="2" customFormat="1" ht="16.5" customHeight="1">
      <c r="A97" s="35"/>
      <c r="B97" s="36"/>
      <c r="C97" s="174" t="s">
        <v>179</v>
      </c>
      <c r="D97" s="174" t="s">
        <v>130</v>
      </c>
      <c r="E97" s="175" t="s">
        <v>1347</v>
      </c>
      <c r="F97" s="176" t="s">
        <v>1348</v>
      </c>
      <c r="G97" s="177" t="s">
        <v>874</v>
      </c>
      <c r="H97" s="178">
        <v>1</v>
      </c>
      <c r="I97" s="179"/>
      <c r="J97" s="180">
        <f>ROUND(I97*H97,2)</f>
        <v>0</v>
      </c>
      <c r="K97" s="176" t="s">
        <v>134</v>
      </c>
      <c r="L97" s="40"/>
      <c r="M97" s="181" t="s">
        <v>19</v>
      </c>
      <c r="N97" s="182" t="s">
        <v>42</v>
      </c>
      <c r="O97" s="65"/>
      <c r="P97" s="183">
        <f>O97*H97</f>
        <v>0</v>
      </c>
      <c r="Q97" s="183">
        <v>0</v>
      </c>
      <c r="R97" s="183">
        <f>Q97*H97</f>
        <v>0</v>
      </c>
      <c r="S97" s="183">
        <v>0</v>
      </c>
      <c r="T97" s="184">
        <f>S97*H97</f>
        <v>0</v>
      </c>
      <c r="U97" s="35"/>
      <c r="V97" s="35"/>
      <c r="W97" s="35"/>
      <c r="X97" s="35"/>
      <c r="Y97" s="35"/>
      <c r="Z97" s="35"/>
      <c r="AA97" s="35"/>
      <c r="AB97" s="35"/>
      <c r="AC97" s="35"/>
      <c r="AD97" s="35"/>
      <c r="AE97" s="35"/>
      <c r="AR97" s="185" t="s">
        <v>135</v>
      </c>
      <c r="AT97" s="185" t="s">
        <v>130</v>
      </c>
      <c r="AU97" s="185" t="s">
        <v>79</v>
      </c>
      <c r="AY97" s="18" t="s">
        <v>127</v>
      </c>
      <c r="BE97" s="186">
        <f>IF(N97="základní",J97,0)</f>
        <v>0</v>
      </c>
      <c r="BF97" s="186">
        <f>IF(N97="snížená",J97,0)</f>
        <v>0</v>
      </c>
      <c r="BG97" s="186">
        <f>IF(N97="zákl. přenesená",J97,0)</f>
        <v>0</v>
      </c>
      <c r="BH97" s="186">
        <f>IF(N97="sníž. přenesená",J97,0)</f>
        <v>0</v>
      </c>
      <c r="BI97" s="186">
        <f>IF(N97="nulová",J97,0)</f>
        <v>0</v>
      </c>
      <c r="BJ97" s="18" t="s">
        <v>79</v>
      </c>
      <c r="BK97" s="186">
        <f>ROUND(I97*H97,2)</f>
        <v>0</v>
      </c>
      <c r="BL97" s="18" t="s">
        <v>135</v>
      </c>
      <c r="BM97" s="185" t="s">
        <v>1349</v>
      </c>
    </row>
    <row r="98" spans="1:65" s="2" customFormat="1" ht="29.25">
      <c r="A98" s="35"/>
      <c r="B98" s="36"/>
      <c r="C98" s="37"/>
      <c r="D98" s="187" t="s">
        <v>137</v>
      </c>
      <c r="E98" s="37"/>
      <c r="F98" s="188" t="s">
        <v>1350</v>
      </c>
      <c r="G98" s="37"/>
      <c r="H98" s="37"/>
      <c r="I98" s="189"/>
      <c r="J98" s="37"/>
      <c r="K98" s="37"/>
      <c r="L98" s="40"/>
      <c r="M98" s="190"/>
      <c r="N98" s="191"/>
      <c r="O98" s="65"/>
      <c r="P98" s="65"/>
      <c r="Q98" s="65"/>
      <c r="R98" s="65"/>
      <c r="S98" s="65"/>
      <c r="T98" s="66"/>
      <c r="U98" s="35"/>
      <c r="V98" s="35"/>
      <c r="W98" s="35"/>
      <c r="X98" s="35"/>
      <c r="Y98" s="35"/>
      <c r="Z98" s="35"/>
      <c r="AA98" s="35"/>
      <c r="AB98" s="35"/>
      <c r="AC98" s="35"/>
      <c r="AD98" s="35"/>
      <c r="AE98" s="35"/>
      <c r="AT98" s="18" t="s">
        <v>137</v>
      </c>
      <c r="AU98" s="18" t="s">
        <v>79</v>
      </c>
    </row>
    <row r="99" spans="1:65" s="2" customFormat="1" ht="29.25">
      <c r="A99" s="35"/>
      <c r="B99" s="36"/>
      <c r="C99" s="37"/>
      <c r="D99" s="187" t="s">
        <v>139</v>
      </c>
      <c r="E99" s="37"/>
      <c r="F99" s="192" t="s">
        <v>1351</v>
      </c>
      <c r="G99" s="37"/>
      <c r="H99" s="37"/>
      <c r="I99" s="189"/>
      <c r="J99" s="37"/>
      <c r="K99" s="37"/>
      <c r="L99" s="40"/>
      <c r="M99" s="190"/>
      <c r="N99" s="191"/>
      <c r="O99" s="65"/>
      <c r="P99" s="65"/>
      <c r="Q99" s="65"/>
      <c r="R99" s="65"/>
      <c r="S99" s="65"/>
      <c r="T99" s="66"/>
      <c r="U99" s="35"/>
      <c r="V99" s="35"/>
      <c r="W99" s="35"/>
      <c r="X99" s="35"/>
      <c r="Y99" s="35"/>
      <c r="Z99" s="35"/>
      <c r="AA99" s="35"/>
      <c r="AB99" s="35"/>
      <c r="AC99" s="35"/>
      <c r="AD99" s="35"/>
      <c r="AE99" s="35"/>
      <c r="AT99" s="18" t="s">
        <v>139</v>
      </c>
      <c r="AU99" s="18" t="s">
        <v>79</v>
      </c>
    </row>
    <row r="100" spans="1:65" s="2" customFormat="1" ht="19.5">
      <c r="A100" s="35"/>
      <c r="B100" s="36"/>
      <c r="C100" s="37"/>
      <c r="D100" s="187" t="s">
        <v>141</v>
      </c>
      <c r="E100" s="37"/>
      <c r="F100" s="192" t="s">
        <v>1346</v>
      </c>
      <c r="G100" s="37"/>
      <c r="H100" s="37"/>
      <c r="I100" s="189"/>
      <c r="J100" s="37"/>
      <c r="K100" s="37"/>
      <c r="L100" s="40"/>
      <c r="M100" s="190"/>
      <c r="N100" s="191"/>
      <c r="O100" s="65"/>
      <c r="P100" s="65"/>
      <c r="Q100" s="65"/>
      <c r="R100" s="65"/>
      <c r="S100" s="65"/>
      <c r="T100" s="66"/>
      <c r="U100" s="35"/>
      <c r="V100" s="35"/>
      <c r="W100" s="35"/>
      <c r="X100" s="35"/>
      <c r="Y100" s="35"/>
      <c r="Z100" s="35"/>
      <c r="AA100" s="35"/>
      <c r="AB100" s="35"/>
      <c r="AC100" s="35"/>
      <c r="AD100" s="35"/>
      <c r="AE100" s="35"/>
      <c r="AT100" s="18" t="s">
        <v>141</v>
      </c>
      <c r="AU100" s="18" t="s">
        <v>79</v>
      </c>
    </row>
    <row r="101" spans="1:65" s="2" customFormat="1" ht="16.5" customHeight="1">
      <c r="A101" s="35"/>
      <c r="B101" s="36"/>
      <c r="C101" s="174" t="s">
        <v>189</v>
      </c>
      <c r="D101" s="174" t="s">
        <v>130</v>
      </c>
      <c r="E101" s="175" t="s">
        <v>1352</v>
      </c>
      <c r="F101" s="176" t="s">
        <v>1353</v>
      </c>
      <c r="G101" s="177" t="s">
        <v>874</v>
      </c>
      <c r="H101" s="178">
        <v>1</v>
      </c>
      <c r="I101" s="179"/>
      <c r="J101" s="180">
        <f>ROUND(I101*H101,2)</f>
        <v>0</v>
      </c>
      <c r="K101" s="176" t="s">
        <v>134</v>
      </c>
      <c r="L101" s="40"/>
      <c r="M101" s="181" t="s">
        <v>19</v>
      </c>
      <c r="N101" s="182" t="s">
        <v>42</v>
      </c>
      <c r="O101" s="65"/>
      <c r="P101" s="183">
        <f>O101*H101</f>
        <v>0</v>
      </c>
      <c r="Q101" s="183">
        <v>0</v>
      </c>
      <c r="R101" s="183">
        <f>Q101*H101</f>
        <v>0</v>
      </c>
      <c r="S101" s="183">
        <v>0</v>
      </c>
      <c r="T101" s="184">
        <f>S101*H101</f>
        <v>0</v>
      </c>
      <c r="U101" s="35"/>
      <c r="V101" s="35"/>
      <c r="W101" s="35"/>
      <c r="X101" s="35"/>
      <c r="Y101" s="35"/>
      <c r="Z101" s="35"/>
      <c r="AA101" s="35"/>
      <c r="AB101" s="35"/>
      <c r="AC101" s="35"/>
      <c r="AD101" s="35"/>
      <c r="AE101" s="35"/>
      <c r="AR101" s="185" t="s">
        <v>135</v>
      </c>
      <c r="AT101" s="185" t="s">
        <v>130</v>
      </c>
      <c r="AU101" s="185" t="s">
        <v>79</v>
      </c>
      <c r="AY101" s="18" t="s">
        <v>127</v>
      </c>
      <c r="BE101" s="186">
        <f>IF(N101="základní",J101,0)</f>
        <v>0</v>
      </c>
      <c r="BF101" s="186">
        <f>IF(N101="snížená",J101,0)</f>
        <v>0</v>
      </c>
      <c r="BG101" s="186">
        <f>IF(N101="zákl. přenesená",J101,0)</f>
        <v>0</v>
      </c>
      <c r="BH101" s="186">
        <f>IF(N101="sníž. přenesená",J101,0)</f>
        <v>0</v>
      </c>
      <c r="BI101" s="186">
        <f>IF(N101="nulová",J101,0)</f>
        <v>0</v>
      </c>
      <c r="BJ101" s="18" t="s">
        <v>79</v>
      </c>
      <c r="BK101" s="186">
        <f>ROUND(I101*H101,2)</f>
        <v>0</v>
      </c>
      <c r="BL101" s="18" t="s">
        <v>135</v>
      </c>
      <c r="BM101" s="185" t="s">
        <v>1354</v>
      </c>
    </row>
    <row r="102" spans="1:65" s="2" customFormat="1" ht="11.25">
      <c r="A102" s="35"/>
      <c r="B102" s="36"/>
      <c r="C102" s="37"/>
      <c r="D102" s="187" t="s">
        <v>137</v>
      </c>
      <c r="E102" s="37"/>
      <c r="F102" s="188" t="s">
        <v>1353</v>
      </c>
      <c r="G102" s="37"/>
      <c r="H102" s="37"/>
      <c r="I102" s="189"/>
      <c r="J102" s="37"/>
      <c r="K102" s="37"/>
      <c r="L102" s="40"/>
      <c r="M102" s="190"/>
      <c r="N102" s="191"/>
      <c r="O102" s="65"/>
      <c r="P102" s="65"/>
      <c r="Q102" s="65"/>
      <c r="R102" s="65"/>
      <c r="S102" s="65"/>
      <c r="T102" s="66"/>
      <c r="U102" s="35"/>
      <c r="V102" s="35"/>
      <c r="W102" s="35"/>
      <c r="X102" s="35"/>
      <c r="Y102" s="35"/>
      <c r="Z102" s="35"/>
      <c r="AA102" s="35"/>
      <c r="AB102" s="35"/>
      <c r="AC102" s="35"/>
      <c r="AD102" s="35"/>
      <c r="AE102" s="35"/>
      <c r="AT102" s="18" t="s">
        <v>137</v>
      </c>
      <c r="AU102" s="18" t="s">
        <v>79</v>
      </c>
    </row>
    <row r="103" spans="1:65" s="2" customFormat="1" ht="19.5">
      <c r="A103" s="35"/>
      <c r="B103" s="36"/>
      <c r="C103" s="37"/>
      <c r="D103" s="187" t="s">
        <v>141</v>
      </c>
      <c r="E103" s="37"/>
      <c r="F103" s="192" t="s">
        <v>1327</v>
      </c>
      <c r="G103" s="37"/>
      <c r="H103" s="37"/>
      <c r="I103" s="189"/>
      <c r="J103" s="37"/>
      <c r="K103" s="37"/>
      <c r="L103" s="40"/>
      <c r="M103" s="190"/>
      <c r="N103" s="191"/>
      <c r="O103" s="65"/>
      <c r="P103" s="65"/>
      <c r="Q103" s="65"/>
      <c r="R103" s="65"/>
      <c r="S103" s="65"/>
      <c r="T103" s="66"/>
      <c r="U103" s="35"/>
      <c r="V103" s="35"/>
      <c r="W103" s="35"/>
      <c r="X103" s="35"/>
      <c r="Y103" s="35"/>
      <c r="Z103" s="35"/>
      <c r="AA103" s="35"/>
      <c r="AB103" s="35"/>
      <c r="AC103" s="35"/>
      <c r="AD103" s="35"/>
      <c r="AE103" s="35"/>
      <c r="AT103" s="18" t="s">
        <v>141</v>
      </c>
      <c r="AU103" s="18" t="s">
        <v>79</v>
      </c>
    </row>
    <row r="104" spans="1:65" s="2" customFormat="1" ht="16.5" customHeight="1">
      <c r="A104" s="35"/>
      <c r="B104" s="36"/>
      <c r="C104" s="174" t="s">
        <v>196</v>
      </c>
      <c r="D104" s="174" t="s">
        <v>130</v>
      </c>
      <c r="E104" s="175" t="s">
        <v>1355</v>
      </c>
      <c r="F104" s="176" t="s">
        <v>1356</v>
      </c>
      <c r="G104" s="177" t="s">
        <v>874</v>
      </c>
      <c r="H104" s="178">
        <v>1</v>
      </c>
      <c r="I104" s="179"/>
      <c r="J104" s="180">
        <f>ROUND(I104*H104,2)</f>
        <v>0</v>
      </c>
      <c r="K104" s="176" t="s">
        <v>134</v>
      </c>
      <c r="L104" s="40"/>
      <c r="M104" s="181" t="s">
        <v>19</v>
      </c>
      <c r="N104" s="182" t="s">
        <v>42</v>
      </c>
      <c r="O104" s="65"/>
      <c r="P104" s="183">
        <f>O104*H104</f>
        <v>0</v>
      </c>
      <c r="Q104" s="183">
        <v>0</v>
      </c>
      <c r="R104" s="183">
        <f>Q104*H104</f>
        <v>0</v>
      </c>
      <c r="S104" s="183">
        <v>0</v>
      </c>
      <c r="T104" s="184">
        <f>S104*H104</f>
        <v>0</v>
      </c>
      <c r="U104" s="35"/>
      <c r="V104" s="35"/>
      <c r="W104" s="35"/>
      <c r="X104" s="35"/>
      <c r="Y104" s="35"/>
      <c r="Z104" s="35"/>
      <c r="AA104" s="35"/>
      <c r="AB104" s="35"/>
      <c r="AC104" s="35"/>
      <c r="AD104" s="35"/>
      <c r="AE104" s="35"/>
      <c r="AR104" s="185" t="s">
        <v>135</v>
      </c>
      <c r="AT104" s="185" t="s">
        <v>130</v>
      </c>
      <c r="AU104" s="185" t="s">
        <v>79</v>
      </c>
      <c r="AY104" s="18" t="s">
        <v>127</v>
      </c>
      <c r="BE104" s="186">
        <f>IF(N104="základní",J104,0)</f>
        <v>0</v>
      </c>
      <c r="BF104" s="186">
        <f>IF(N104="snížená",J104,0)</f>
        <v>0</v>
      </c>
      <c r="BG104" s="186">
        <f>IF(N104="zákl. přenesená",J104,0)</f>
        <v>0</v>
      </c>
      <c r="BH104" s="186">
        <f>IF(N104="sníž. přenesená",J104,0)</f>
        <v>0</v>
      </c>
      <c r="BI104" s="186">
        <f>IF(N104="nulová",J104,0)</f>
        <v>0</v>
      </c>
      <c r="BJ104" s="18" t="s">
        <v>79</v>
      </c>
      <c r="BK104" s="186">
        <f>ROUND(I104*H104,2)</f>
        <v>0</v>
      </c>
      <c r="BL104" s="18" t="s">
        <v>135</v>
      </c>
      <c r="BM104" s="185" t="s">
        <v>1357</v>
      </c>
    </row>
    <row r="105" spans="1:65" s="2" customFormat="1" ht="11.25">
      <c r="A105" s="35"/>
      <c r="B105" s="36"/>
      <c r="C105" s="37"/>
      <c r="D105" s="187" t="s">
        <v>137</v>
      </c>
      <c r="E105" s="37"/>
      <c r="F105" s="188" t="s">
        <v>1356</v>
      </c>
      <c r="G105" s="37"/>
      <c r="H105" s="37"/>
      <c r="I105" s="189"/>
      <c r="J105" s="37"/>
      <c r="K105" s="37"/>
      <c r="L105" s="40"/>
      <c r="M105" s="190"/>
      <c r="N105" s="191"/>
      <c r="O105" s="65"/>
      <c r="P105" s="65"/>
      <c r="Q105" s="65"/>
      <c r="R105" s="65"/>
      <c r="S105" s="65"/>
      <c r="T105" s="66"/>
      <c r="U105" s="35"/>
      <c r="V105" s="35"/>
      <c r="W105" s="35"/>
      <c r="X105" s="35"/>
      <c r="Y105" s="35"/>
      <c r="Z105" s="35"/>
      <c r="AA105" s="35"/>
      <c r="AB105" s="35"/>
      <c r="AC105" s="35"/>
      <c r="AD105" s="35"/>
      <c r="AE105" s="35"/>
      <c r="AT105" s="18" t="s">
        <v>137</v>
      </c>
      <c r="AU105" s="18" t="s">
        <v>79</v>
      </c>
    </row>
    <row r="106" spans="1:65" s="2" customFormat="1" ht="19.5">
      <c r="A106" s="35"/>
      <c r="B106" s="36"/>
      <c r="C106" s="37"/>
      <c r="D106" s="187" t="s">
        <v>141</v>
      </c>
      <c r="E106" s="37"/>
      <c r="F106" s="192" t="s">
        <v>1327</v>
      </c>
      <c r="G106" s="37"/>
      <c r="H106" s="37"/>
      <c r="I106" s="189"/>
      <c r="J106" s="37"/>
      <c r="K106" s="37"/>
      <c r="L106" s="40"/>
      <c r="M106" s="190"/>
      <c r="N106" s="191"/>
      <c r="O106" s="65"/>
      <c r="P106" s="65"/>
      <c r="Q106" s="65"/>
      <c r="R106" s="65"/>
      <c r="S106" s="65"/>
      <c r="T106" s="66"/>
      <c r="U106" s="35"/>
      <c r="V106" s="35"/>
      <c r="W106" s="35"/>
      <c r="X106" s="35"/>
      <c r="Y106" s="35"/>
      <c r="Z106" s="35"/>
      <c r="AA106" s="35"/>
      <c r="AB106" s="35"/>
      <c r="AC106" s="35"/>
      <c r="AD106" s="35"/>
      <c r="AE106" s="35"/>
      <c r="AT106" s="18" t="s">
        <v>141</v>
      </c>
      <c r="AU106" s="18" t="s">
        <v>79</v>
      </c>
    </row>
    <row r="107" spans="1:65" s="2" customFormat="1" ht="36">
      <c r="A107" s="35"/>
      <c r="B107" s="36"/>
      <c r="C107" s="174" t="s">
        <v>205</v>
      </c>
      <c r="D107" s="174" t="s">
        <v>130</v>
      </c>
      <c r="E107" s="175" t="s">
        <v>1358</v>
      </c>
      <c r="F107" s="176" t="s">
        <v>1359</v>
      </c>
      <c r="G107" s="177" t="s">
        <v>874</v>
      </c>
      <c r="H107" s="178">
        <v>1</v>
      </c>
      <c r="I107" s="179"/>
      <c r="J107" s="180">
        <f>ROUND(I107*H107,2)</f>
        <v>0</v>
      </c>
      <c r="K107" s="176" t="s">
        <v>134</v>
      </c>
      <c r="L107" s="40"/>
      <c r="M107" s="181" t="s">
        <v>19</v>
      </c>
      <c r="N107" s="182" t="s">
        <v>42</v>
      </c>
      <c r="O107" s="65"/>
      <c r="P107" s="183">
        <f>O107*H107</f>
        <v>0</v>
      </c>
      <c r="Q107" s="183">
        <v>0</v>
      </c>
      <c r="R107" s="183">
        <f>Q107*H107</f>
        <v>0</v>
      </c>
      <c r="S107" s="183">
        <v>0</v>
      </c>
      <c r="T107" s="184">
        <f>S107*H107</f>
        <v>0</v>
      </c>
      <c r="U107" s="35"/>
      <c r="V107" s="35"/>
      <c r="W107" s="35"/>
      <c r="X107" s="35"/>
      <c r="Y107" s="35"/>
      <c r="Z107" s="35"/>
      <c r="AA107" s="35"/>
      <c r="AB107" s="35"/>
      <c r="AC107" s="35"/>
      <c r="AD107" s="35"/>
      <c r="AE107" s="35"/>
      <c r="AR107" s="185" t="s">
        <v>135</v>
      </c>
      <c r="AT107" s="185" t="s">
        <v>130</v>
      </c>
      <c r="AU107" s="185" t="s">
        <v>79</v>
      </c>
      <c r="AY107" s="18" t="s">
        <v>127</v>
      </c>
      <c r="BE107" s="186">
        <f>IF(N107="základní",J107,0)</f>
        <v>0</v>
      </c>
      <c r="BF107" s="186">
        <f>IF(N107="snížená",J107,0)</f>
        <v>0</v>
      </c>
      <c r="BG107" s="186">
        <f>IF(N107="zákl. přenesená",J107,0)</f>
        <v>0</v>
      </c>
      <c r="BH107" s="186">
        <f>IF(N107="sníž. přenesená",J107,0)</f>
        <v>0</v>
      </c>
      <c r="BI107" s="186">
        <f>IF(N107="nulová",J107,0)</f>
        <v>0</v>
      </c>
      <c r="BJ107" s="18" t="s">
        <v>79</v>
      </c>
      <c r="BK107" s="186">
        <f>ROUND(I107*H107,2)</f>
        <v>0</v>
      </c>
      <c r="BL107" s="18" t="s">
        <v>135</v>
      </c>
      <c r="BM107" s="185" t="s">
        <v>1360</v>
      </c>
    </row>
    <row r="108" spans="1:65" s="2" customFormat="1" ht="19.5">
      <c r="A108" s="35"/>
      <c r="B108" s="36"/>
      <c r="C108" s="37"/>
      <c r="D108" s="187" t="s">
        <v>137</v>
      </c>
      <c r="E108" s="37"/>
      <c r="F108" s="188" t="s">
        <v>1359</v>
      </c>
      <c r="G108" s="37"/>
      <c r="H108" s="37"/>
      <c r="I108" s="189"/>
      <c r="J108" s="37"/>
      <c r="K108" s="37"/>
      <c r="L108" s="40"/>
      <c r="M108" s="190"/>
      <c r="N108" s="191"/>
      <c r="O108" s="65"/>
      <c r="P108" s="65"/>
      <c r="Q108" s="65"/>
      <c r="R108" s="65"/>
      <c r="S108" s="65"/>
      <c r="T108" s="66"/>
      <c r="U108" s="35"/>
      <c r="V108" s="35"/>
      <c r="W108" s="35"/>
      <c r="X108" s="35"/>
      <c r="Y108" s="35"/>
      <c r="Z108" s="35"/>
      <c r="AA108" s="35"/>
      <c r="AB108" s="35"/>
      <c r="AC108" s="35"/>
      <c r="AD108" s="35"/>
      <c r="AE108" s="35"/>
      <c r="AT108" s="18" t="s">
        <v>137</v>
      </c>
      <c r="AU108" s="18" t="s">
        <v>79</v>
      </c>
    </row>
    <row r="109" spans="1:65" s="2" customFormat="1" ht="19.5">
      <c r="A109" s="35"/>
      <c r="B109" s="36"/>
      <c r="C109" s="37"/>
      <c r="D109" s="187" t="s">
        <v>141</v>
      </c>
      <c r="E109" s="37"/>
      <c r="F109" s="192" t="s">
        <v>1327</v>
      </c>
      <c r="G109" s="37"/>
      <c r="H109" s="37"/>
      <c r="I109" s="189"/>
      <c r="J109" s="37"/>
      <c r="K109" s="37"/>
      <c r="L109" s="40"/>
      <c r="M109" s="190"/>
      <c r="N109" s="191"/>
      <c r="O109" s="65"/>
      <c r="P109" s="65"/>
      <c r="Q109" s="65"/>
      <c r="R109" s="65"/>
      <c r="S109" s="65"/>
      <c r="T109" s="66"/>
      <c r="U109" s="35"/>
      <c r="V109" s="35"/>
      <c r="W109" s="35"/>
      <c r="X109" s="35"/>
      <c r="Y109" s="35"/>
      <c r="Z109" s="35"/>
      <c r="AA109" s="35"/>
      <c r="AB109" s="35"/>
      <c r="AC109" s="35"/>
      <c r="AD109" s="35"/>
      <c r="AE109" s="35"/>
      <c r="AT109" s="18" t="s">
        <v>141</v>
      </c>
      <c r="AU109" s="18" t="s">
        <v>79</v>
      </c>
    </row>
    <row r="110" spans="1:65" s="2" customFormat="1" ht="16.5" customHeight="1">
      <c r="A110" s="35"/>
      <c r="B110" s="36"/>
      <c r="C110" s="174" t="s">
        <v>212</v>
      </c>
      <c r="D110" s="174" t="s">
        <v>130</v>
      </c>
      <c r="E110" s="175" t="s">
        <v>1361</v>
      </c>
      <c r="F110" s="176" t="s">
        <v>1362</v>
      </c>
      <c r="G110" s="177" t="s">
        <v>874</v>
      </c>
      <c r="H110" s="178">
        <v>1</v>
      </c>
      <c r="I110" s="179"/>
      <c r="J110" s="180">
        <f>ROUND(I110*H110,2)</f>
        <v>0</v>
      </c>
      <c r="K110" s="176" t="s">
        <v>134</v>
      </c>
      <c r="L110" s="40"/>
      <c r="M110" s="181" t="s">
        <v>19</v>
      </c>
      <c r="N110" s="182" t="s">
        <v>42</v>
      </c>
      <c r="O110" s="65"/>
      <c r="P110" s="183">
        <f>O110*H110</f>
        <v>0</v>
      </c>
      <c r="Q110" s="183">
        <v>0</v>
      </c>
      <c r="R110" s="183">
        <f>Q110*H110</f>
        <v>0</v>
      </c>
      <c r="S110" s="183">
        <v>0</v>
      </c>
      <c r="T110" s="184">
        <f>S110*H110</f>
        <v>0</v>
      </c>
      <c r="U110" s="35"/>
      <c r="V110" s="35"/>
      <c r="W110" s="35"/>
      <c r="X110" s="35"/>
      <c r="Y110" s="35"/>
      <c r="Z110" s="35"/>
      <c r="AA110" s="35"/>
      <c r="AB110" s="35"/>
      <c r="AC110" s="35"/>
      <c r="AD110" s="35"/>
      <c r="AE110" s="35"/>
      <c r="AR110" s="185" t="s">
        <v>135</v>
      </c>
      <c r="AT110" s="185" t="s">
        <v>130</v>
      </c>
      <c r="AU110" s="185" t="s">
        <v>79</v>
      </c>
      <c r="AY110" s="18" t="s">
        <v>127</v>
      </c>
      <c r="BE110" s="186">
        <f>IF(N110="základní",J110,0)</f>
        <v>0</v>
      </c>
      <c r="BF110" s="186">
        <f>IF(N110="snížená",J110,0)</f>
        <v>0</v>
      </c>
      <c r="BG110" s="186">
        <f>IF(N110="zákl. přenesená",J110,0)</f>
        <v>0</v>
      </c>
      <c r="BH110" s="186">
        <f>IF(N110="sníž. přenesená",J110,0)</f>
        <v>0</v>
      </c>
      <c r="BI110" s="186">
        <f>IF(N110="nulová",J110,0)</f>
        <v>0</v>
      </c>
      <c r="BJ110" s="18" t="s">
        <v>79</v>
      </c>
      <c r="BK110" s="186">
        <f>ROUND(I110*H110,2)</f>
        <v>0</v>
      </c>
      <c r="BL110" s="18" t="s">
        <v>135</v>
      </c>
      <c r="BM110" s="185" t="s">
        <v>1363</v>
      </c>
    </row>
    <row r="111" spans="1:65" s="2" customFormat="1" ht="11.25">
      <c r="A111" s="35"/>
      <c r="B111" s="36"/>
      <c r="C111" s="37"/>
      <c r="D111" s="187" t="s">
        <v>137</v>
      </c>
      <c r="E111" s="37"/>
      <c r="F111" s="188" t="s">
        <v>1362</v>
      </c>
      <c r="G111" s="37"/>
      <c r="H111" s="37"/>
      <c r="I111" s="189"/>
      <c r="J111" s="37"/>
      <c r="K111" s="37"/>
      <c r="L111" s="40"/>
      <c r="M111" s="190"/>
      <c r="N111" s="191"/>
      <c r="O111" s="65"/>
      <c r="P111" s="65"/>
      <c r="Q111" s="65"/>
      <c r="R111" s="65"/>
      <c r="S111" s="65"/>
      <c r="T111" s="66"/>
      <c r="U111" s="35"/>
      <c r="V111" s="35"/>
      <c r="W111" s="35"/>
      <c r="X111" s="35"/>
      <c r="Y111" s="35"/>
      <c r="Z111" s="35"/>
      <c r="AA111" s="35"/>
      <c r="AB111" s="35"/>
      <c r="AC111" s="35"/>
      <c r="AD111" s="35"/>
      <c r="AE111" s="35"/>
      <c r="AT111" s="18" t="s">
        <v>137</v>
      </c>
      <c r="AU111" s="18" t="s">
        <v>79</v>
      </c>
    </row>
    <row r="112" spans="1:65" s="2" customFormat="1" ht="19.5">
      <c r="A112" s="35"/>
      <c r="B112" s="36"/>
      <c r="C112" s="37"/>
      <c r="D112" s="187" t="s">
        <v>141</v>
      </c>
      <c r="E112" s="37"/>
      <c r="F112" s="192" t="s">
        <v>1346</v>
      </c>
      <c r="G112" s="37"/>
      <c r="H112" s="37"/>
      <c r="I112" s="189"/>
      <c r="J112" s="37"/>
      <c r="K112" s="37"/>
      <c r="L112" s="40"/>
      <c r="M112" s="190"/>
      <c r="N112" s="191"/>
      <c r="O112" s="65"/>
      <c r="P112" s="65"/>
      <c r="Q112" s="65"/>
      <c r="R112" s="65"/>
      <c r="S112" s="65"/>
      <c r="T112" s="66"/>
      <c r="U112" s="35"/>
      <c r="V112" s="35"/>
      <c r="W112" s="35"/>
      <c r="X112" s="35"/>
      <c r="Y112" s="35"/>
      <c r="Z112" s="35"/>
      <c r="AA112" s="35"/>
      <c r="AB112" s="35"/>
      <c r="AC112" s="35"/>
      <c r="AD112" s="35"/>
      <c r="AE112" s="35"/>
      <c r="AT112" s="18" t="s">
        <v>141</v>
      </c>
      <c r="AU112" s="18" t="s">
        <v>79</v>
      </c>
    </row>
    <row r="113" spans="1:65" s="2" customFormat="1" ht="16.5" customHeight="1">
      <c r="A113" s="35"/>
      <c r="B113" s="36"/>
      <c r="C113" s="174" t="s">
        <v>219</v>
      </c>
      <c r="D113" s="174" t="s">
        <v>130</v>
      </c>
      <c r="E113" s="175" t="s">
        <v>1364</v>
      </c>
      <c r="F113" s="176" t="s">
        <v>1365</v>
      </c>
      <c r="G113" s="177" t="s">
        <v>182</v>
      </c>
      <c r="H113" s="178">
        <v>945.2</v>
      </c>
      <c r="I113" s="179"/>
      <c r="J113" s="180">
        <f>ROUND(I113*H113,2)</f>
        <v>0</v>
      </c>
      <c r="K113" s="176" t="s">
        <v>134</v>
      </c>
      <c r="L113" s="40"/>
      <c r="M113" s="181" t="s">
        <v>19</v>
      </c>
      <c r="N113" s="182" t="s">
        <v>42</v>
      </c>
      <c r="O113" s="65"/>
      <c r="P113" s="183">
        <f>O113*H113</f>
        <v>0</v>
      </c>
      <c r="Q113" s="183">
        <v>0</v>
      </c>
      <c r="R113" s="183">
        <f>Q113*H113</f>
        <v>0</v>
      </c>
      <c r="S113" s="183">
        <v>0</v>
      </c>
      <c r="T113" s="184">
        <f>S113*H113</f>
        <v>0</v>
      </c>
      <c r="U113" s="35"/>
      <c r="V113" s="35"/>
      <c r="W113" s="35"/>
      <c r="X113" s="35"/>
      <c r="Y113" s="35"/>
      <c r="Z113" s="35"/>
      <c r="AA113" s="35"/>
      <c r="AB113" s="35"/>
      <c r="AC113" s="35"/>
      <c r="AD113" s="35"/>
      <c r="AE113" s="35"/>
      <c r="AR113" s="185" t="s">
        <v>135</v>
      </c>
      <c r="AT113" s="185" t="s">
        <v>130</v>
      </c>
      <c r="AU113" s="185" t="s">
        <v>79</v>
      </c>
      <c r="AY113" s="18" t="s">
        <v>127</v>
      </c>
      <c r="BE113" s="186">
        <f>IF(N113="základní",J113,0)</f>
        <v>0</v>
      </c>
      <c r="BF113" s="186">
        <f>IF(N113="snížená",J113,0)</f>
        <v>0</v>
      </c>
      <c r="BG113" s="186">
        <f>IF(N113="zákl. přenesená",J113,0)</f>
        <v>0</v>
      </c>
      <c r="BH113" s="186">
        <f>IF(N113="sníž. přenesená",J113,0)</f>
        <v>0</v>
      </c>
      <c r="BI113" s="186">
        <f>IF(N113="nulová",J113,0)</f>
        <v>0</v>
      </c>
      <c r="BJ113" s="18" t="s">
        <v>79</v>
      </c>
      <c r="BK113" s="186">
        <f>ROUND(I113*H113,2)</f>
        <v>0</v>
      </c>
      <c r="BL113" s="18" t="s">
        <v>135</v>
      </c>
      <c r="BM113" s="185" t="s">
        <v>1366</v>
      </c>
    </row>
    <row r="114" spans="1:65" s="2" customFormat="1" ht="29.25">
      <c r="A114" s="35"/>
      <c r="B114" s="36"/>
      <c r="C114" s="37"/>
      <c r="D114" s="187" t="s">
        <v>137</v>
      </c>
      <c r="E114" s="37"/>
      <c r="F114" s="188" t="s">
        <v>1367</v>
      </c>
      <c r="G114" s="37"/>
      <c r="H114" s="37"/>
      <c r="I114" s="189"/>
      <c r="J114" s="37"/>
      <c r="K114" s="37"/>
      <c r="L114" s="40"/>
      <c r="M114" s="190"/>
      <c r="N114" s="191"/>
      <c r="O114" s="65"/>
      <c r="P114" s="65"/>
      <c r="Q114" s="65"/>
      <c r="R114" s="65"/>
      <c r="S114" s="65"/>
      <c r="T114" s="66"/>
      <c r="U114" s="35"/>
      <c r="V114" s="35"/>
      <c r="W114" s="35"/>
      <c r="X114" s="35"/>
      <c r="Y114" s="35"/>
      <c r="Z114" s="35"/>
      <c r="AA114" s="35"/>
      <c r="AB114" s="35"/>
      <c r="AC114" s="35"/>
      <c r="AD114" s="35"/>
      <c r="AE114" s="35"/>
      <c r="AT114" s="18" t="s">
        <v>137</v>
      </c>
      <c r="AU114" s="18" t="s">
        <v>79</v>
      </c>
    </row>
    <row r="115" spans="1:65" s="2" customFormat="1" ht="29.25">
      <c r="A115" s="35"/>
      <c r="B115" s="36"/>
      <c r="C115" s="37"/>
      <c r="D115" s="187" t="s">
        <v>139</v>
      </c>
      <c r="E115" s="37"/>
      <c r="F115" s="192" t="s">
        <v>1368</v>
      </c>
      <c r="G115" s="37"/>
      <c r="H115" s="37"/>
      <c r="I115" s="189"/>
      <c r="J115" s="37"/>
      <c r="K115" s="37"/>
      <c r="L115" s="40"/>
      <c r="M115" s="235"/>
      <c r="N115" s="236"/>
      <c r="O115" s="237"/>
      <c r="P115" s="237"/>
      <c r="Q115" s="237"/>
      <c r="R115" s="237"/>
      <c r="S115" s="237"/>
      <c r="T115" s="238"/>
      <c r="U115" s="35"/>
      <c r="V115" s="35"/>
      <c r="W115" s="35"/>
      <c r="X115" s="35"/>
      <c r="Y115" s="35"/>
      <c r="Z115" s="35"/>
      <c r="AA115" s="35"/>
      <c r="AB115" s="35"/>
      <c r="AC115" s="35"/>
      <c r="AD115" s="35"/>
      <c r="AE115" s="35"/>
      <c r="AT115" s="18" t="s">
        <v>139</v>
      </c>
      <c r="AU115" s="18" t="s">
        <v>79</v>
      </c>
    </row>
    <row r="116" spans="1:65" s="2" customFormat="1" ht="6.95" customHeight="1">
      <c r="A116" s="35"/>
      <c r="B116" s="48"/>
      <c r="C116" s="49"/>
      <c r="D116" s="49"/>
      <c r="E116" s="49"/>
      <c r="F116" s="49"/>
      <c r="G116" s="49"/>
      <c r="H116" s="49"/>
      <c r="I116" s="49"/>
      <c r="J116" s="49"/>
      <c r="K116" s="49"/>
      <c r="L116" s="40"/>
      <c r="M116" s="35"/>
      <c r="O116" s="35"/>
      <c r="P116" s="35"/>
      <c r="Q116" s="35"/>
      <c r="R116" s="35"/>
      <c r="S116" s="35"/>
      <c r="T116" s="35"/>
      <c r="U116" s="35"/>
      <c r="V116" s="35"/>
      <c r="W116" s="35"/>
      <c r="X116" s="35"/>
      <c r="Y116" s="35"/>
      <c r="Z116" s="35"/>
      <c r="AA116" s="35"/>
      <c r="AB116" s="35"/>
      <c r="AC116" s="35"/>
      <c r="AD116" s="35"/>
      <c r="AE116" s="35"/>
    </row>
  </sheetData>
  <sheetProtection algorithmName="SHA-512" hashValue="KlBcLzKxuzdI6W8lA8SiAY49NwqhiLWpgAzBtNPqtEEZEgasvqDsig9AFXlnxNLE4BfB15Mf+fYAPi6QX7Vtrw==" saltValue="YshDIkQ7trJBQ/41ghGsTrwh9OecusriPVl2mN/v/EyzwjK+4cGTtlDCOT/wbpIlRZjKvrK4Sidh8umEzKyYMQ==" spinCount="100000" sheet="1" objects="1" scenarios="1" formatColumns="0" formatRows="0" autoFilter="0"/>
  <autoFilter ref="C79:K115"/>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4.25"/>
  <cols>
    <col min="1" max="1" width="8.33203125" style="245" customWidth="1"/>
    <col min="2" max="2" width="1.6640625" style="245" customWidth="1"/>
    <col min="3" max="4" width="5" style="245" customWidth="1"/>
    <col min="5" max="5" width="11.6640625" style="245" customWidth="1"/>
    <col min="6" max="6" width="9.1640625" style="245" customWidth="1"/>
    <col min="7" max="7" width="5" style="245" customWidth="1"/>
    <col min="8" max="8" width="77.83203125" style="245" customWidth="1"/>
    <col min="9" max="10" width="20" style="245" customWidth="1"/>
    <col min="11" max="11" width="1.6640625" style="245" customWidth="1"/>
  </cols>
  <sheetData>
    <row r="1" spans="2:11" s="1" customFormat="1" ht="37.5" customHeight="1"/>
    <row r="2" spans="2:11" s="1" customFormat="1" ht="7.5" customHeight="1">
      <c r="B2" s="246"/>
      <c r="C2" s="247"/>
      <c r="D2" s="247"/>
      <c r="E2" s="247"/>
      <c r="F2" s="247"/>
      <c r="G2" s="247"/>
      <c r="H2" s="247"/>
      <c r="I2" s="247"/>
      <c r="J2" s="247"/>
      <c r="K2" s="248"/>
    </row>
    <row r="3" spans="2:11" s="16" customFormat="1" ht="45" customHeight="1">
      <c r="B3" s="249"/>
      <c r="C3" s="377" t="s">
        <v>1369</v>
      </c>
      <c r="D3" s="377"/>
      <c r="E3" s="377"/>
      <c r="F3" s="377"/>
      <c r="G3" s="377"/>
      <c r="H3" s="377"/>
      <c r="I3" s="377"/>
      <c r="J3" s="377"/>
      <c r="K3" s="250"/>
    </row>
    <row r="4" spans="2:11" s="1" customFormat="1" ht="25.5" customHeight="1">
      <c r="B4" s="251"/>
      <c r="C4" s="382" t="s">
        <v>1370</v>
      </c>
      <c r="D4" s="382"/>
      <c r="E4" s="382"/>
      <c r="F4" s="382"/>
      <c r="G4" s="382"/>
      <c r="H4" s="382"/>
      <c r="I4" s="382"/>
      <c r="J4" s="382"/>
      <c r="K4" s="252"/>
    </row>
    <row r="5" spans="2:11" s="1" customFormat="1" ht="5.25" customHeight="1">
      <c r="B5" s="251"/>
      <c r="C5" s="253"/>
      <c r="D5" s="253"/>
      <c r="E5" s="253"/>
      <c r="F5" s="253"/>
      <c r="G5" s="253"/>
      <c r="H5" s="253"/>
      <c r="I5" s="253"/>
      <c r="J5" s="253"/>
      <c r="K5" s="252"/>
    </row>
    <row r="6" spans="2:11" s="1" customFormat="1" ht="15" customHeight="1">
      <c r="B6" s="251"/>
      <c r="C6" s="381" t="s">
        <v>1371</v>
      </c>
      <c r="D6" s="381"/>
      <c r="E6" s="381"/>
      <c r="F6" s="381"/>
      <c r="G6" s="381"/>
      <c r="H6" s="381"/>
      <c r="I6" s="381"/>
      <c r="J6" s="381"/>
      <c r="K6" s="252"/>
    </row>
    <row r="7" spans="2:11" s="1" customFormat="1" ht="15" customHeight="1">
      <c r="B7" s="255"/>
      <c r="C7" s="381" t="s">
        <v>1372</v>
      </c>
      <c r="D7" s="381"/>
      <c r="E7" s="381"/>
      <c r="F7" s="381"/>
      <c r="G7" s="381"/>
      <c r="H7" s="381"/>
      <c r="I7" s="381"/>
      <c r="J7" s="381"/>
      <c r="K7" s="252"/>
    </row>
    <row r="8" spans="2:11" s="1" customFormat="1" ht="12.75" customHeight="1">
      <c r="B8" s="255"/>
      <c r="C8" s="254"/>
      <c r="D8" s="254"/>
      <c r="E8" s="254"/>
      <c r="F8" s="254"/>
      <c r="G8" s="254"/>
      <c r="H8" s="254"/>
      <c r="I8" s="254"/>
      <c r="J8" s="254"/>
      <c r="K8" s="252"/>
    </row>
    <row r="9" spans="2:11" s="1" customFormat="1" ht="15" customHeight="1">
      <c r="B9" s="255"/>
      <c r="C9" s="381" t="s">
        <v>1373</v>
      </c>
      <c r="D9" s="381"/>
      <c r="E9" s="381"/>
      <c r="F9" s="381"/>
      <c r="G9" s="381"/>
      <c r="H9" s="381"/>
      <c r="I9" s="381"/>
      <c r="J9" s="381"/>
      <c r="K9" s="252"/>
    </row>
    <row r="10" spans="2:11" s="1" customFormat="1" ht="15" customHeight="1">
      <c r="B10" s="255"/>
      <c r="C10" s="254"/>
      <c r="D10" s="381" t="s">
        <v>1374</v>
      </c>
      <c r="E10" s="381"/>
      <c r="F10" s="381"/>
      <c r="G10" s="381"/>
      <c r="H10" s="381"/>
      <c r="I10" s="381"/>
      <c r="J10" s="381"/>
      <c r="K10" s="252"/>
    </row>
    <row r="11" spans="2:11" s="1" customFormat="1" ht="15" customHeight="1">
      <c r="B11" s="255"/>
      <c r="C11" s="256"/>
      <c r="D11" s="381" t="s">
        <v>1375</v>
      </c>
      <c r="E11" s="381"/>
      <c r="F11" s="381"/>
      <c r="G11" s="381"/>
      <c r="H11" s="381"/>
      <c r="I11" s="381"/>
      <c r="J11" s="381"/>
      <c r="K11" s="252"/>
    </row>
    <row r="12" spans="2:11" s="1" customFormat="1" ht="15" customHeight="1">
      <c r="B12" s="255"/>
      <c r="C12" s="256"/>
      <c r="D12" s="254"/>
      <c r="E12" s="254"/>
      <c r="F12" s="254"/>
      <c r="G12" s="254"/>
      <c r="H12" s="254"/>
      <c r="I12" s="254"/>
      <c r="J12" s="254"/>
      <c r="K12" s="252"/>
    </row>
    <row r="13" spans="2:11" s="1" customFormat="1" ht="15" customHeight="1">
      <c r="B13" s="255"/>
      <c r="C13" s="256"/>
      <c r="D13" s="257" t="s">
        <v>1376</v>
      </c>
      <c r="E13" s="254"/>
      <c r="F13" s="254"/>
      <c r="G13" s="254"/>
      <c r="H13" s="254"/>
      <c r="I13" s="254"/>
      <c r="J13" s="254"/>
      <c r="K13" s="252"/>
    </row>
    <row r="14" spans="2:11" s="1" customFormat="1" ht="12.75" customHeight="1">
      <c r="B14" s="255"/>
      <c r="C14" s="256"/>
      <c r="D14" s="256"/>
      <c r="E14" s="256"/>
      <c r="F14" s="256"/>
      <c r="G14" s="256"/>
      <c r="H14" s="256"/>
      <c r="I14" s="256"/>
      <c r="J14" s="256"/>
      <c r="K14" s="252"/>
    </row>
    <row r="15" spans="2:11" s="1" customFormat="1" ht="15" customHeight="1">
      <c r="B15" s="255"/>
      <c r="C15" s="256"/>
      <c r="D15" s="381" t="s">
        <v>1377</v>
      </c>
      <c r="E15" s="381"/>
      <c r="F15" s="381"/>
      <c r="G15" s="381"/>
      <c r="H15" s="381"/>
      <c r="I15" s="381"/>
      <c r="J15" s="381"/>
      <c r="K15" s="252"/>
    </row>
    <row r="16" spans="2:11" s="1" customFormat="1" ht="15" customHeight="1">
      <c r="B16" s="255"/>
      <c r="C16" s="256"/>
      <c r="D16" s="381" t="s">
        <v>1378</v>
      </c>
      <c r="E16" s="381"/>
      <c r="F16" s="381"/>
      <c r="G16" s="381"/>
      <c r="H16" s="381"/>
      <c r="I16" s="381"/>
      <c r="J16" s="381"/>
      <c r="K16" s="252"/>
    </row>
    <row r="17" spans="2:11" s="1" customFormat="1" ht="15" customHeight="1">
      <c r="B17" s="255"/>
      <c r="C17" s="256"/>
      <c r="D17" s="381" t="s">
        <v>1379</v>
      </c>
      <c r="E17" s="381"/>
      <c r="F17" s="381"/>
      <c r="G17" s="381"/>
      <c r="H17" s="381"/>
      <c r="I17" s="381"/>
      <c r="J17" s="381"/>
      <c r="K17" s="252"/>
    </row>
    <row r="18" spans="2:11" s="1" customFormat="1" ht="15" customHeight="1">
      <c r="B18" s="255"/>
      <c r="C18" s="256"/>
      <c r="D18" s="256"/>
      <c r="E18" s="258" t="s">
        <v>78</v>
      </c>
      <c r="F18" s="381" t="s">
        <v>1380</v>
      </c>
      <c r="G18" s="381"/>
      <c r="H18" s="381"/>
      <c r="I18" s="381"/>
      <c r="J18" s="381"/>
      <c r="K18" s="252"/>
    </row>
    <row r="19" spans="2:11" s="1" customFormat="1" ht="15" customHeight="1">
      <c r="B19" s="255"/>
      <c r="C19" s="256"/>
      <c r="D19" s="256"/>
      <c r="E19" s="258" t="s">
        <v>1381</v>
      </c>
      <c r="F19" s="381" t="s">
        <v>1382</v>
      </c>
      <c r="G19" s="381"/>
      <c r="H19" s="381"/>
      <c r="I19" s="381"/>
      <c r="J19" s="381"/>
      <c r="K19" s="252"/>
    </row>
    <row r="20" spans="2:11" s="1" customFormat="1" ht="15" customHeight="1">
      <c r="B20" s="255"/>
      <c r="C20" s="256"/>
      <c r="D20" s="256"/>
      <c r="E20" s="258" t="s">
        <v>1383</v>
      </c>
      <c r="F20" s="381" t="s">
        <v>1384</v>
      </c>
      <c r="G20" s="381"/>
      <c r="H20" s="381"/>
      <c r="I20" s="381"/>
      <c r="J20" s="381"/>
      <c r="K20" s="252"/>
    </row>
    <row r="21" spans="2:11" s="1" customFormat="1" ht="15" customHeight="1">
      <c r="B21" s="255"/>
      <c r="C21" s="256"/>
      <c r="D21" s="256"/>
      <c r="E21" s="258" t="s">
        <v>97</v>
      </c>
      <c r="F21" s="381" t="s">
        <v>98</v>
      </c>
      <c r="G21" s="381"/>
      <c r="H21" s="381"/>
      <c r="I21" s="381"/>
      <c r="J21" s="381"/>
      <c r="K21" s="252"/>
    </row>
    <row r="22" spans="2:11" s="1" customFormat="1" ht="15" customHeight="1">
      <c r="B22" s="255"/>
      <c r="C22" s="256"/>
      <c r="D22" s="256"/>
      <c r="E22" s="258" t="s">
        <v>613</v>
      </c>
      <c r="F22" s="381" t="s">
        <v>614</v>
      </c>
      <c r="G22" s="381"/>
      <c r="H22" s="381"/>
      <c r="I22" s="381"/>
      <c r="J22" s="381"/>
      <c r="K22" s="252"/>
    </row>
    <row r="23" spans="2:11" s="1" customFormat="1" ht="15" customHeight="1">
      <c r="B23" s="255"/>
      <c r="C23" s="256"/>
      <c r="D23" s="256"/>
      <c r="E23" s="258" t="s">
        <v>1385</v>
      </c>
      <c r="F23" s="381" t="s">
        <v>1386</v>
      </c>
      <c r="G23" s="381"/>
      <c r="H23" s="381"/>
      <c r="I23" s="381"/>
      <c r="J23" s="381"/>
      <c r="K23" s="252"/>
    </row>
    <row r="24" spans="2:11" s="1" customFormat="1" ht="12.75" customHeight="1">
      <c r="B24" s="255"/>
      <c r="C24" s="256"/>
      <c r="D24" s="256"/>
      <c r="E24" s="256"/>
      <c r="F24" s="256"/>
      <c r="G24" s="256"/>
      <c r="H24" s="256"/>
      <c r="I24" s="256"/>
      <c r="J24" s="256"/>
      <c r="K24" s="252"/>
    </row>
    <row r="25" spans="2:11" s="1" customFormat="1" ht="15" customHeight="1">
      <c r="B25" s="255"/>
      <c r="C25" s="381" t="s">
        <v>1387</v>
      </c>
      <c r="D25" s="381"/>
      <c r="E25" s="381"/>
      <c r="F25" s="381"/>
      <c r="G25" s="381"/>
      <c r="H25" s="381"/>
      <c r="I25" s="381"/>
      <c r="J25" s="381"/>
      <c r="K25" s="252"/>
    </row>
    <row r="26" spans="2:11" s="1" customFormat="1" ht="15" customHeight="1">
      <c r="B26" s="255"/>
      <c r="C26" s="381" t="s">
        <v>1388</v>
      </c>
      <c r="D26" s="381"/>
      <c r="E26" s="381"/>
      <c r="F26" s="381"/>
      <c r="G26" s="381"/>
      <c r="H26" s="381"/>
      <c r="I26" s="381"/>
      <c r="J26" s="381"/>
      <c r="K26" s="252"/>
    </row>
    <row r="27" spans="2:11" s="1" customFormat="1" ht="15" customHeight="1">
      <c r="B27" s="255"/>
      <c r="C27" s="254"/>
      <c r="D27" s="381" t="s">
        <v>1389</v>
      </c>
      <c r="E27" s="381"/>
      <c r="F27" s="381"/>
      <c r="G27" s="381"/>
      <c r="H27" s="381"/>
      <c r="I27" s="381"/>
      <c r="J27" s="381"/>
      <c r="K27" s="252"/>
    </row>
    <row r="28" spans="2:11" s="1" customFormat="1" ht="15" customHeight="1">
      <c r="B28" s="255"/>
      <c r="C28" s="256"/>
      <c r="D28" s="381" t="s">
        <v>1390</v>
      </c>
      <c r="E28" s="381"/>
      <c r="F28" s="381"/>
      <c r="G28" s="381"/>
      <c r="H28" s="381"/>
      <c r="I28" s="381"/>
      <c r="J28" s="381"/>
      <c r="K28" s="252"/>
    </row>
    <row r="29" spans="2:11" s="1" customFormat="1" ht="12.75" customHeight="1">
      <c r="B29" s="255"/>
      <c r="C29" s="256"/>
      <c r="D29" s="256"/>
      <c r="E29" s="256"/>
      <c r="F29" s="256"/>
      <c r="G29" s="256"/>
      <c r="H29" s="256"/>
      <c r="I29" s="256"/>
      <c r="J29" s="256"/>
      <c r="K29" s="252"/>
    </row>
    <row r="30" spans="2:11" s="1" customFormat="1" ht="15" customHeight="1">
      <c r="B30" s="255"/>
      <c r="C30" s="256"/>
      <c r="D30" s="381" t="s">
        <v>1391</v>
      </c>
      <c r="E30" s="381"/>
      <c r="F30" s="381"/>
      <c r="G30" s="381"/>
      <c r="H30" s="381"/>
      <c r="I30" s="381"/>
      <c r="J30" s="381"/>
      <c r="K30" s="252"/>
    </row>
    <row r="31" spans="2:11" s="1" customFormat="1" ht="15" customHeight="1">
      <c r="B31" s="255"/>
      <c r="C31" s="256"/>
      <c r="D31" s="381" t="s">
        <v>1392</v>
      </c>
      <c r="E31" s="381"/>
      <c r="F31" s="381"/>
      <c r="G31" s="381"/>
      <c r="H31" s="381"/>
      <c r="I31" s="381"/>
      <c r="J31" s="381"/>
      <c r="K31" s="252"/>
    </row>
    <row r="32" spans="2:11" s="1" customFormat="1" ht="12.75" customHeight="1">
      <c r="B32" s="255"/>
      <c r="C32" s="256"/>
      <c r="D32" s="256"/>
      <c r="E32" s="256"/>
      <c r="F32" s="256"/>
      <c r="G32" s="256"/>
      <c r="H32" s="256"/>
      <c r="I32" s="256"/>
      <c r="J32" s="256"/>
      <c r="K32" s="252"/>
    </row>
    <row r="33" spans="2:11" s="1" customFormat="1" ht="15" customHeight="1">
      <c r="B33" s="255"/>
      <c r="C33" s="256"/>
      <c r="D33" s="381" t="s">
        <v>1393</v>
      </c>
      <c r="E33" s="381"/>
      <c r="F33" s="381"/>
      <c r="G33" s="381"/>
      <c r="H33" s="381"/>
      <c r="I33" s="381"/>
      <c r="J33" s="381"/>
      <c r="K33" s="252"/>
    </row>
    <row r="34" spans="2:11" s="1" customFormat="1" ht="15" customHeight="1">
      <c r="B34" s="255"/>
      <c r="C34" s="256"/>
      <c r="D34" s="381" t="s">
        <v>1394</v>
      </c>
      <c r="E34" s="381"/>
      <c r="F34" s="381"/>
      <c r="G34" s="381"/>
      <c r="H34" s="381"/>
      <c r="I34" s="381"/>
      <c r="J34" s="381"/>
      <c r="K34" s="252"/>
    </row>
    <row r="35" spans="2:11" s="1" customFormat="1" ht="15" customHeight="1">
      <c r="B35" s="255"/>
      <c r="C35" s="256"/>
      <c r="D35" s="381" t="s">
        <v>1395</v>
      </c>
      <c r="E35" s="381"/>
      <c r="F35" s="381"/>
      <c r="G35" s="381"/>
      <c r="H35" s="381"/>
      <c r="I35" s="381"/>
      <c r="J35" s="381"/>
      <c r="K35" s="252"/>
    </row>
    <row r="36" spans="2:11" s="1" customFormat="1" ht="15" customHeight="1">
      <c r="B36" s="255"/>
      <c r="C36" s="256"/>
      <c r="D36" s="254"/>
      <c r="E36" s="257" t="s">
        <v>113</v>
      </c>
      <c r="F36" s="254"/>
      <c r="G36" s="381" t="s">
        <v>1396</v>
      </c>
      <c r="H36" s="381"/>
      <c r="I36" s="381"/>
      <c r="J36" s="381"/>
      <c r="K36" s="252"/>
    </row>
    <row r="37" spans="2:11" s="1" customFormat="1" ht="30.75" customHeight="1">
      <c r="B37" s="255"/>
      <c r="C37" s="256"/>
      <c r="D37" s="254"/>
      <c r="E37" s="257" t="s">
        <v>1397</v>
      </c>
      <c r="F37" s="254"/>
      <c r="G37" s="381" t="s">
        <v>1398</v>
      </c>
      <c r="H37" s="381"/>
      <c r="I37" s="381"/>
      <c r="J37" s="381"/>
      <c r="K37" s="252"/>
    </row>
    <row r="38" spans="2:11" s="1" customFormat="1" ht="15" customHeight="1">
      <c r="B38" s="255"/>
      <c r="C38" s="256"/>
      <c r="D38" s="254"/>
      <c r="E38" s="257" t="s">
        <v>52</v>
      </c>
      <c r="F38" s="254"/>
      <c r="G38" s="381" t="s">
        <v>1399</v>
      </c>
      <c r="H38" s="381"/>
      <c r="I38" s="381"/>
      <c r="J38" s="381"/>
      <c r="K38" s="252"/>
    </row>
    <row r="39" spans="2:11" s="1" customFormat="1" ht="15" customHeight="1">
      <c r="B39" s="255"/>
      <c r="C39" s="256"/>
      <c r="D39" s="254"/>
      <c r="E39" s="257" t="s">
        <v>53</v>
      </c>
      <c r="F39" s="254"/>
      <c r="G39" s="381" t="s">
        <v>1400</v>
      </c>
      <c r="H39" s="381"/>
      <c r="I39" s="381"/>
      <c r="J39" s="381"/>
      <c r="K39" s="252"/>
    </row>
    <row r="40" spans="2:11" s="1" customFormat="1" ht="15" customHeight="1">
      <c r="B40" s="255"/>
      <c r="C40" s="256"/>
      <c r="D40" s="254"/>
      <c r="E40" s="257" t="s">
        <v>114</v>
      </c>
      <c r="F40" s="254"/>
      <c r="G40" s="381" t="s">
        <v>1401</v>
      </c>
      <c r="H40" s="381"/>
      <c r="I40" s="381"/>
      <c r="J40" s="381"/>
      <c r="K40" s="252"/>
    </row>
    <row r="41" spans="2:11" s="1" customFormat="1" ht="15" customHeight="1">
      <c r="B41" s="255"/>
      <c r="C41" s="256"/>
      <c r="D41" s="254"/>
      <c r="E41" s="257" t="s">
        <v>115</v>
      </c>
      <c r="F41" s="254"/>
      <c r="G41" s="381" t="s">
        <v>1402</v>
      </c>
      <c r="H41" s="381"/>
      <c r="I41" s="381"/>
      <c r="J41" s="381"/>
      <c r="K41" s="252"/>
    </row>
    <row r="42" spans="2:11" s="1" customFormat="1" ht="15" customHeight="1">
      <c r="B42" s="255"/>
      <c r="C42" s="256"/>
      <c r="D42" s="254"/>
      <c r="E42" s="257" t="s">
        <v>1403</v>
      </c>
      <c r="F42" s="254"/>
      <c r="G42" s="381" t="s">
        <v>1404</v>
      </c>
      <c r="H42" s="381"/>
      <c r="I42" s="381"/>
      <c r="J42" s="381"/>
      <c r="K42" s="252"/>
    </row>
    <row r="43" spans="2:11" s="1" customFormat="1" ht="15" customHeight="1">
      <c r="B43" s="255"/>
      <c r="C43" s="256"/>
      <c r="D43" s="254"/>
      <c r="E43" s="257"/>
      <c r="F43" s="254"/>
      <c r="G43" s="381" t="s">
        <v>1405</v>
      </c>
      <c r="H43" s="381"/>
      <c r="I43" s="381"/>
      <c r="J43" s="381"/>
      <c r="K43" s="252"/>
    </row>
    <row r="44" spans="2:11" s="1" customFormat="1" ht="15" customHeight="1">
      <c r="B44" s="255"/>
      <c r="C44" s="256"/>
      <c r="D44" s="254"/>
      <c r="E44" s="257" t="s">
        <v>1406</v>
      </c>
      <c r="F44" s="254"/>
      <c r="G44" s="381" t="s">
        <v>1407</v>
      </c>
      <c r="H44" s="381"/>
      <c r="I44" s="381"/>
      <c r="J44" s="381"/>
      <c r="K44" s="252"/>
    </row>
    <row r="45" spans="2:11" s="1" customFormat="1" ht="15" customHeight="1">
      <c r="B45" s="255"/>
      <c r="C45" s="256"/>
      <c r="D45" s="254"/>
      <c r="E45" s="257" t="s">
        <v>117</v>
      </c>
      <c r="F45" s="254"/>
      <c r="G45" s="381" t="s">
        <v>1408</v>
      </c>
      <c r="H45" s="381"/>
      <c r="I45" s="381"/>
      <c r="J45" s="381"/>
      <c r="K45" s="252"/>
    </row>
    <row r="46" spans="2:11" s="1" customFormat="1" ht="12.75" customHeight="1">
      <c r="B46" s="255"/>
      <c r="C46" s="256"/>
      <c r="D46" s="254"/>
      <c r="E46" s="254"/>
      <c r="F46" s="254"/>
      <c r="G46" s="254"/>
      <c r="H46" s="254"/>
      <c r="I46" s="254"/>
      <c r="J46" s="254"/>
      <c r="K46" s="252"/>
    </row>
    <row r="47" spans="2:11" s="1" customFormat="1" ht="15" customHeight="1">
      <c r="B47" s="255"/>
      <c r="C47" s="256"/>
      <c r="D47" s="381" t="s">
        <v>1409</v>
      </c>
      <c r="E47" s="381"/>
      <c r="F47" s="381"/>
      <c r="G47" s="381"/>
      <c r="H47" s="381"/>
      <c r="I47" s="381"/>
      <c r="J47" s="381"/>
      <c r="K47" s="252"/>
    </row>
    <row r="48" spans="2:11" s="1" customFormat="1" ht="15" customHeight="1">
      <c r="B48" s="255"/>
      <c r="C48" s="256"/>
      <c r="D48" s="256"/>
      <c r="E48" s="381" t="s">
        <v>1410</v>
      </c>
      <c r="F48" s="381"/>
      <c r="G48" s="381"/>
      <c r="H48" s="381"/>
      <c r="I48" s="381"/>
      <c r="J48" s="381"/>
      <c r="K48" s="252"/>
    </row>
    <row r="49" spans="2:11" s="1" customFormat="1" ht="15" customHeight="1">
      <c r="B49" s="255"/>
      <c r="C49" s="256"/>
      <c r="D49" s="256"/>
      <c r="E49" s="381" t="s">
        <v>1411</v>
      </c>
      <c r="F49" s="381"/>
      <c r="G49" s="381"/>
      <c r="H49" s="381"/>
      <c r="I49" s="381"/>
      <c r="J49" s="381"/>
      <c r="K49" s="252"/>
    </row>
    <row r="50" spans="2:11" s="1" customFormat="1" ht="15" customHeight="1">
      <c r="B50" s="255"/>
      <c r="C50" s="256"/>
      <c r="D50" s="256"/>
      <c r="E50" s="381" t="s">
        <v>1412</v>
      </c>
      <c r="F50" s="381"/>
      <c r="G50" s="381"/>
      <c r="H50" s="381"/>
      <c r="I50" s="381"/>
      <c r="J50" s="381"/>
      <c r="K50" s="252"/>
    </row>
    <row r="51" spans="2:11" s="1" customFormat="1" ht="15" customHeight="1">
      <c r="B51" s="255"/>
      <c r="C51" s="256"/>
      <c r="D51" s="381" t="s">
        <v>1413</v>
      </c>
      <c r="E51" s="381"/>
      <c r="F51" s="381"/>
      <c r="G51" s="381"/>
      <c r="H51" s="381"/>
      <c r="I51" s="381"/>
      <c r="J51" s="381"/>
      <c r="K51" s="252"/>
    </row>
    <row r="52" spans="2:11" s="1" customFormat="1" ht="25.5" customHeight="1">
      <c r="B52" s="251"/>
      <c r="C52" s="382" t="s">
        <v>1414</v>
      </c>
      <c r="D52" s="382"/>
      <c r="E52" s="382"/>
      <c r="F52" s="382"/>
      <c r="G52" s="382"/>
      <c r="H52" s="382"/>
      <c r="I52" s="382"/>
      <c r="J52" s="382"/>
      <c r="K52" s="252"/>
    </row>
    <row r="53" spans="2:11" s="1" customFormat="1" ht="5.25" customHeight="1">
      <c r="B53" s="251"/>
      <c r="C53" s="253"/>
      <c r="D53" s="253"/>
      <c r="E53" s="253"/>
      <c r="F53" s="253"/>
      <c r="G53" s="253"/>
      <c r="H53" s="253"/>
      <c r="I53" s="253"/>
      <c r="J53" s="253"/>
      <c r="K53" s="252"/>
    </row>
    <row r="54" spans="2:11" s="1" customFormat="1" ht="15" customHeight="1">
      <c r="B54" s="251"/>
      <c r="C54" s="381" t="s">
        <v>1415</v>
      </c>
      <c r="D54" s="381"/>
      <c r="E54" s="381"/>
      <c r="F54" s="381"/>
      <c r="G54" s="381"/>
      <c r="H54" s="381"/>
      <c r="I54" s="381"/>
      <c r="J54" s="381"/>
      <c r="K54" s="252"/>
    </row>
    <row r="55" spans="2:11" s="1" customFormat="1" ht="15" customHeight="1">
      <c r="B55" s="251"/>
      <c r="C55" s="381" t="s">
        <v>1416</v>
      </c>
      <c r="D55" s="381"/>
      <c r="E55" s="381"/>
      <c r="F55" s="381"/>
      <c r="G55" s="381"/>
      <c r="H55" s="381"/>
      <c r="I55" s="381"/>
      <c r="J55" s="381"/>
      <c r="K55" s="252"/>
    </row>
    <row r="56" spans="2:11" s="1" customFormat="1" ht="12.75" customHeight="1">
      <c r="B56" s="251"/>
      <c r="C56" s="254"/>
      <c r="D56" s="254"/>
      <c r="E56" s="254"/>
      <c r="F56" s="254"/>
      <c r="G56" s="254"/>
      <c r="H56" s="254"/>
      <c r="I56" s="254"/>
      <c r="J56" s="254"/>
      <c r="K56" s="252"/>
    </row>
    <row r="57" spans="2:11" s="1" customFormat="1" ht="15" customHeight="1">
      <c r="B57" s="251"/>
      <c r="C57" s="381" t="s">
        <v>1417</v>
      </c>
      <c r="D57" s="381"/>
      <c r="E57" s="381"/>
      <c r="F57" s="381"/>
      <c r="G57" s="381"/>
      <c r="H57" s="381"/>
      <c r="I57" s="381"/>
      <c r="J57" s="381"/>
      <c r="K57" s="252"/>
    </row>
    <row r="58" spans="2:11" s="1" customFormat="1" ht="15" customHeight="1">
      <c r="B58" s="251"/>
      <c r="C58" s="256"/>
      <c r="D58" s="381" t="s">
        <v>1418</v>
      </c>
      <c r="E58" s="381"/>
      <c r="F58" s="381"/>
      <c r="G58" s="381"/>
      <c r="H58" s="381"/>
      <c r="I58" s="381"/>
      <c r="J58" s="381"/>
      <c r="K58" s="252"/>
    </row>
    <row r="59" spans="2:11" s="1" customFormat="1" ht="15" customHeight="1">
      <c r="B59" s="251"/>
      <c r="C59" s="256"/>
      <c r="D59" s="381" t="s">
        <v>1419</v>
      </c>
      <c r="E59" s="381"/>
      <c r="F59" s="381"/>
      <c r="G59" s="381"/>
      <c r="H59" s="381"/>
      <c r="I59" s="381"/>
      <c r="J59" s="381"/>
      <c r="K59" s="252"/>
    </row>
    <row r="60" spans="2:11" s="1" customFormat="1" ht="15" customHeight="1">
      <c r="B60" s="251"/>
      <c r="C60" s="256"/>
      <c r="D60" s="381" t="s">
        <v>1420</v>
      </c>
      <c r="E60" s="381"/>
      <c r="F60" s="381"/>
      <c r="G60" s="381"/>
      <c r="H60" s="381"/>
      <c r="I60" s="381"/>
      <c r="J60" s="381"/>
      <c r="K60" s="252"/>
    </row>
    <row r="61" spans="2:11" s="1" customFormat="1" ht="15" customHeight="1">
      <c r="B61" s="251"/>
      <c r="C61" s="256"/>
      <c r="D61" s="381" t="s">
        <v>1421</v>
      </c>
      <c r="E61" s="381"/>
      <c r="F61" s="381"/>
      <c r="G61" s="381"/>
      <c r="H61" s="381"/>
      <c r="I61" s="381"/>
      <c r="J61" s="381"/>
      <c r="K61" s="252"/>
    </row>
    <row r="62" spans="2:11" s="1" customFormat="1" ht="15" customHeight="1">
      <c r="B62" s="251"/>
      <c r="C62" s="256"/>
      <c r="D62" s="383" t="s">
        <v>1422</v>
      </c>
      <c r="E62" s="383"/>
      <c r="F62" s="383"/>
      <c r="G62" s="383"/>
      <c r="H62" s="383"/>
      <c r="I62" s="383"/>
      <c r="J62" s="383"/>
      <c r="K62" s="252"/>
    </row>
    <row r="63" spans="2:11" s="1" customFormat="1" ht="15" customHeight="1">
      <c r="B63" s="251"/>
      <c r="C63" s="256"/>
      <c r="D63" s="381" t="s">
        <v>1423</v>
      </c>
      <c r="E63" s="381"/>
      <c r="F63" s="381"/>
      <c r="G63" s="381"/>
      <c r="H63" s="381"/>
      <c r="I63" s="381"/>
      <c r="J63" s="381"/>
      <c r="K63" s="252"/>
    </row>
    <row r="64" spans="2:11" s="1" customFormat="1" ht="12.75" customHeight="1">
      <c r="B64" s="251"/>
      <c r="C64" s="256"/>
      <c r="D64" s="256"/>
      <c r="E64" s="259"/>
      <c r="F64" s="256"/>
      <c r="G64" s="256"/>
      <c r="H64" s="256"/>
      <c r="I64" s="256"/>
      <c r="J64" s="256"/>
      <c r="K64" s="252"/>
    </row>
    <row r="65" spans="2:11" s="1" customFormat="1" ht="15" customHeight="1">
      <c r="B65" s="251"/>
      <c r="C65" s="256"/>
      <c r="D65" s="381" t="s">
        <v>1424</v>
      </c>
      <c r="E65" s="381"/>
      <c r="F65" s="381"/>
      <c r="G65" s="381"/>
      <c r="H65" s="381"/>
      <c r="I65" s="381"/>
      <c r="J65" s="381"/>
      <c r="K65" s="252"/>
    </row>
    <row r="66" spans="2:11" s="1" customFormat="1" ht="15" customHeight="1">
      <c r="B66" s="251"/>
      <c r="C66" s="256"/>
      <c r="D66" s="383" t="s">
        <v>1425</v>
      </c>
      <c r="E66" s="383"/>
      <c r="F66" s="383"/>
      <c r="G66" s="383"/>
      <c r="H66" s="383"/>
      <c r="I66" s="383"/>
      <c r="J66" s="383"/>
      <c r="K66" s="252"/>
    </row>
    <row r="67" spans="2:11" s="1" customFormat="1" ht="15" customHeight="1">
      <c r="B67" s="251"/>
      <c r="C67" s="256"/>
      <c r="D67" s="381" t="s">
        <v>1426</v>
      </c>
      <c r="E67" s="381"/>
      <c r="F67" s="381"/>
      <c r="G67" s="381"/>
      <c r="H67" s="381"/>
      <c r="I67" s="381"/>
      <c r="J67" s="381"/>
      <c r="K67" s="252"/>
    </row>
    <row r="68" spans="2:11" s="1" customFormat="1" ht="15" customHeight="1">
      <c r="B68" s="251"/>
      <c r="C68" s="256"/>
      <c r="D68" s="381" t="s">
        <v>1427</v>
      </c>
      <c r="E68" s="381"/>
      <c r="F68" s="381"/>
      <c r="G68" s="381"/>
      <c r="H68" s="381"/>
      <c r="I68" s="381"/>
      <c r="J68" s="381"/>
      <c r="K68" s="252"/>
    </row>
    <row r="69" spans="2:11" s="1" customFormat="1" ht="15" customHeight="1">
      <c r="B69" s="251"/>
      <c r="C69" s="256"/>
      <c r="D69" s="381" t="s">
        <v>1428</v>
      </c>
      <c r="E69" s="381"/>
      <c r="F69" s="381"/>
      <c r="G69" s="381"/>
      <c r="H69" s="381"/>
      <c r="I69" s="381"/>
      <c r="J69" s="381"/>
      <c r="K69" s="252"/>
    </row>
    <row r="70" spans="2:11" s="1" customFormat="1" ht="15" customHeight="1">
      <c r="B70" s="251"/>
      <c r="C70" s="256"/>
      <c r="D70" s="381" t="s">
        <v>1429</v>
      </c>
      <c r="E70" s="381"/>
      <c r="F70" s="381"/>
      <c r="G70" s="381"/>
      <c r="H70" s="381"/>
      <c r="I70" s="381"/>
      <c r="J70" s="381"/>
      <c r="K70" s="252"/>
    </row>
    <row r="71" spans="2:11" s="1" customFormat="1" ht="12.75" customHeight="1">
      <c r="B71" s="260"/>
      <c r="C71" s="261"/>
      <c r="D71" s="261"/>
      <c r="E71" s="261"/>
      <c r="F71" s="261"/>
      <c r="G71" s="261"/>
      <c r="H71" s="261"/>
      <c r="I71" s="261"/>
      <c r="J71" s="261"/>
      <c r="K71" s="262"/>
    </row>
    <row r="72" spans="2:11" s="1" customFormat="1" ht="18.75" customHeight="1">
      <c r="B72" s="263"/>
      <c r="C72" s="263"/>
      <c r="D72" s="263"/>
      <c r="E72" s="263"/>
      <c r="F72" s="263"/>
      <c r="G72" s="263"/>
      <c r="H72" s="263"/>
      <c r="I72" s="263"/>
      <c r="J72" s="263"/>
      <c r="K72" s="264"/>
    </row>
    <row r="73" spans="2:11" s="1" customFormat="1" ht="18.75" customHeight="1">
      <c r="B73" s="264"/>
      <c r="C73" s="264"/>
      <c r="D73" s="264"/>
      <c r="E73" s="264"/>
      <c r="F73" s="264"/>
      <c r="G73" s="264"/>
      <c r="H73" s="264"/>
      <c r="I73" s="264"/>
      <c r="J73" s="264"/>
      <c r="K73" s="264"/>
    </row>
    <row r="74" spans="2:11" s="1" customFormat="1" ht="7.5" customHeight="1">
      <c r="B74" s="265"/>
      <c r="C74" s="266"/>
      <c r="D74" s="266"/>
      <c r="E74" s="266"/>
      <c r="F74" s="266"/>
      <c r="G74" s="266"/>
      <c r="H74" s="266"/>
      <c r="I74" s="266"/>
      <c r="J74" s="266"/>
      <c r="K74" s="267"/>
    </row>
    <row r="75" spans="2:11" s="1" customFormat="1" ht="45" customHeight="1">
      <c r="B75" s="268"/>
      <c r="C75" s="376" t="s">
        <v>1430</v>
      </c>
      <c r="D75" s="376"/>
      <c r="E75" s="376"/>
      <c r="F75" s="376"/>
      <c r="G75" s="376"/>
      <c r="H75" s="376"/>
      <c r="I75" s="376"/>
      <c r="J75" s="376"/>
      <c r="K75" s="269"/>
    </row>
    <row r="76" spans="2:11" s="1" customFormat="1" ht="17.25" customHeight="1">
      <c r="B76" s="268"/>
      <c r="C76" s="270" t="s">
        <v>1431</v>
      </c>
      <c r="D76" s="270"/>
      <c r="E76" s="270"/>
      <c r="F76" s="270" t="s">
        <v>1432</v>
      </c>
      <c r="G76" s="271"/>
      <c r="H76" s="270" t="s">
        <v>53</v>
      </c>
      <c r="I76" s="270" t="s">
        <v>56</v>
      </c>
      <c r="J76" s="270" t="s">
        <v>1433</v>
      </c>
      <c r="K76" s="269"/>
    </row>
    <row r="77" spans="2:11" s="1" customFormat="1" ht="17.25" customHeight="1">
      <c r="B77" s="268"/>
      <c r="C77" s="272" t="s">
        <v>1434</v>
      </c>
      <c r="D77" s="272"/>
      <c r="E77" s="272"/>
      <c r="F77" s="273" t="s">
        <v>1435</v>
      </c>
      <c r="G77" s="274"/>
      <c r="H77" s="272"/>
      <c r="I77" s="272"/>
      <c r="J77" s="272" t="s">
        <v>1436</v>
      </c>
      <c r="K77" s="269"/>
    </row>
    <row r="78" spans="2:11" s="1" customFormat="1" ht="5.25" customHeight="1">
      <c r="B78" s="268"/>
      <c r="C78" s="275"/>
      <c r="D78" s="275"/>
      <c r="E78" s="275"/>
      <c r="F78" s="275"/>
      <c r="G78" s="276"/>
      <c r="H78" s="275"/>
      <c r="I78" s="275"/>
      <c r="J78" s="275"/>
      <c r="K78" s="269"/>
    </row>
    <row r="79" spans="2:11" s="1" customFormat="1" ht="15" customHeight="1">
      <c r="B79" s="268"/>
      <c r="C79" s="257" t="s">
        <v>52</v>
      </c>
      <c r="D79" s="277"/>
      <c r="E79" s="277"/>
      <c r="F79" s="278" t="s">
        <v>1437</v>
      </c>
      <c r="G79" s="279"/>
      <c r="H79" s="257" t="s">
        <v>1438</v>
      </c>
      <c r="I79" s="257" t="s">
        <v>1439</v>
      </c>
      <c r="J79" s="257">
        <v>20</v>
      </c>
      <c r="K79" s="269"/>
    </row>
    <row r="80" spans="2:11" s="1" customFormat="1" ht="15" customHeight="1">
      <c r="B80" s="268"/>
      <c r="C80" s="257" t="s">
        <v>1440</v>
      </c>
      <c r="D80" s="257"/>
      <c r="E80" s="257"/>
      <c r="F80" s="278" t="s">
        <v>1437</v>
      </c>
      <c r="G80" s="279"/>
      <c r="H80" s="257" t="s">
        <v>1441</v>
      </c>
      <c r="I80" s="257" t="s">
        <v>1439</v>
      </c>
      <c r="J80" s="257">
        <v>120</v>
      </c>
      <c r="K80" s="269"/>
    </row>
    <row r="81" spans="2:11" s="1" customFormat="1" ht="15" customHeight="1">
      <c r="B81" s="280"/>
      <c r="C81" s="257" t="s">
        <v>1442</v>
      </c>
      <c r="D81" s="257"/>
      <c r="E81" s="257"/>
      <c r="F81" s="278" t="s">
        <v>1443</v>
      </c>
      <c r="G81" s="279"/>
      <c r="H81" s="257" t="s">
        <v>1444</v>
      </c>
      <c r="I81" s="257" t="s">
        <v>1439</v>
      </c>
      <c r="J81" s="257">
        <v>50</v>
      </c>
      <c r="K81" s="269"/>
    </row>
    <row r="82" spans="2:11" s="1" customFormat="1" ht="15" customHeight="1">
      <c r="B82" s="280"/>
      <c r="C82" s="257" t="s">
        <v>1445</v>
      </c>
      <c r="D82" s="257"/>
      <c r="E82" s="257"/>
      <c r="F82" s="278" t="s">
        <v>1437</v>
      </c>
      <c r="G82" s="279"/>
      <c r="H82" s="257" t="s">
        <v>1446</v>
      </c>
      <c r="I82" s="257" t="s">
        <v>1447</v>
      </c>
      <c r="J82" s="257"/>
      <c r="K82" s="269"/>
    </row>
    <row r="83" spans="2:11" s="1" customFormat="1" ht="15" customHeight="1">
      <c r="B83" s="280"/>
      <c r="C83" s="281" t="s">
        <v>1448</v>
      </c>
      <c r="D83" s="281"/>
      <c r="E83" s="281"/>
      <c r="F83" s="282" t="s">
        <v>1443</v>
      </c>
      <c r="G83" s="281"/>
      <c r="H83" s="281" t="s">
        <v>1449</v>
      </c>
      <c r="I83" s="281" t="s">
        <v>1439</v>
      </c>
      <c r="J83" s="281">
        <v>15</v>
      </c>
      <c r="K83" s="269"/>
    </row>
    <row r="84" spans="2:11" s="1" customFormat="1" ht="15" customHeight="1">
      <c r="B84" s="280"/>
      <c r="C84" s="281" t="s">
        <v>1450</v>
      </c>
      <c r="D84" s="281"/>
      <c r="E84" s="281"/>
      <c r="F84" s="282" t="s">
        <v>1443</v>
      </c>
      <c r="G84" s="281"/>
      <c r="H84" s="281" t="s">
        <v>1451</v>
      </c>
      <c r="I84" s="281" t="s">
        <v>1439</v>
      </c>
      <c r="J84" s="281">
        <v>15</v>
      </c>
      <c r="K84" s="269"/>
    </row>
    <row r="85" spans="2:11" s="1" customFormat="1" ht="15" customHeight="1">
      <c r="B85" s="280"/>
      <c r="C85" s="281" t="s">
        <v>1452</v>
      </c>
      <c r="D85" s="281"/>
      <c r="E85" s="281"/>
      <c r="F85" s="282" t="s">
        <v>1443</v>
      </c>
      <c r="G85" s="281"/>
      <c r="H85" s="281" t="s">
        <v>1453</v>
      </c>
      <c r="I85" s="281" t="s">
        <v>1439</v>
      </c>
      <c r="J85" s="281">
        <v>20</v>
      </c>
      <c r="K85" s="269"/>
    </row>
    <row r="86" spans="2:11" s="1" customFormat="1" ht="15" customHeight="1">
      <c r="B86" s="280"/>
      <c r="C86" s="281" t="s">
        <v>1454</v>
      </c>
      <c r="D86" s="281"/>
      <c r="E86" s="281"/>
      <c r="F86" s="282" t="s">
        <v>1443</v>
      </c>
      <c r="G86" s="281"/>
      <c r="H86" s="281" t="s">
        <v>1455</v>
      </c>
      <c r="I86" s="281" t="s">
        <v>1439</v>
      </c>
      <c r="J86" s="281">
        <v>20</v>
      </c>
      <c r="K86" s="269"/>
    </row>
    <row r="87" spans="2:11" s="1" customFormat="1" ht="15" customHeight="1">
      <c r="B87" s="280"/>
      <c r="C87" s="257" t="s">
        <v>1456</v>
      </c>
      <c r="D87" s="257"/>
      <c r="E87" s="257"/>
      <c r="F87" s="278" t="s">
        <v>1443</v>
      </c>
      <c r="G87" s="279"/>
      <c r="H87" s="257" t="s">
        <v>1457</v>
      </c>
      <c r="I87" s="257" t="s">
        <v>1439</v>
      </c>
      <c r="J87" s="257">
        <v>50</v>
      </c>
      <c r="K87" s="269"/>
    </row>
    <row r="88" spans="2:11" s="1" customFormat="1" ht="15" customHeight="1">
      <c r="B88" s="280"/>
      <c r="C88" s="257" t="s">
        <v>1458</v>
      </c>
      <c r="D88" s="257"/>
      <c r="E88" s="257"/>
      <c r="F88" s="278" t="s">
        <v>1443</v>
      </c>
      <c r="G88" s="279"/>
      <c r="H88" s="257" t="s">
        <v>1459</v>
      </c>
      <c r="I88" s="257" t="s">
        <v>1439</v>
      </c>
      <c r="J88" s="257">
        <v>20</v>
      </c>
      <c r="K88" s="269"/>
    </row>
    <row r="89" spans="2:11" s="1" customFormat="1" ht="15" customHeight="1">
      <c r="B89" s="280"/>
      <c r="C89" s="257" t="s">
        <v>1460</v>
      </c>
      <c r="D89" s="257"/>
      <c r="E89" s="257"/>
      <c r="F89" s="278" t="s">
        <v>1443</v>
      </c>
      <c r="G89" s="279"/>
      <c r="H89" s="257" t="s">
        <v>1461</v>
      </c>
      <c r="I89" s="257" t="s">
        <v>1439</v>
      </c>
      <c r="J89" s="257">
        <v>20</v>
      </c>
      <c r="K89" s="269"/>
    </row>
    <row r="90" spans="2:11" s="1" customFormat="1" ht="15" customHeight="1">
      <c r="B90" s="280"/>
      <c r="C90" s="257" t="s">
        <v>1462</v>
      </c>
      <c r="D90" s="257"/>
      <c r="E90" s="257"/>
      <c r="F90" s="278" t="s">
        <v>1443</v>
      </c>
      <c r="G90" s="279"/>
      <c r="H90" s="257" t="s">
        <v>1463</v>
      </c>
      <c r="I90" s="257" t="s">
        <v>1439</v>
      </c>
      <c r="J90" s="257">
        <v>50</v>
      </c>
      <c r="K90" s="269"/>
    </row>
    <row r="91" spans="2:11" s="1" customFormat="1" ht="15" customHeight="1">
      <c r="B91" s="280"/>
      <c r="C91" s="257" t="s">
        <v>1464</v>
      </c>
      <c r="D91" s="257"/>
      <c r="E91" s="257"/>
      <c r="F91" s="278" t="s">
        <v>1443</v>
      </c>
      <c r="G91" s="279"/>
      <c r="H91" s="257" t="s">
        <v>1464</v>
      </c>
      <c r="I91" s="257" t="s">
        <v>1439</v>
      </c>
      <c r="J91" s="257">
        <v>50</v>
      </c>
      <c r="K91" s="269"/>
    </row>
    <row r="92" spans="2:11" s="1" customFormat="1" ht="15" customHeight="1">
      <c r="B92" s="280"/>
      <c r="C92" s="257" t="s">
        <v>1465</v>
      </c>
      <c r="D92" s="257"/>
      <c r="E92" s="257"/>
      <c r="F92" s="278" t="s">
        <v>1443</v>
      </c>
      <c r="G92" s="279"/>
      <c r="H92" s="257" t="s">
        <v>1466</v>
      </c>
      <c r="I92" s="257" t="s">
        <v>1439</v>
      </c>
      <c r="J92" s="257">
        <v>255</v>
      </c>
      <c r="K92" s="269"/>
    </row>
    <row r="93" spans="2:11" s="1" customFormat="1" ht="15" customHeight="1">
      <c r="B93" s="280"/>
      <c r="C93" s="257" t="s">
        <v>1467</v>
      </c>
      <c r="D93" s="257"/>
      <c r="E93" s="257"/>
      <c r="F93" s="278" t="s">
        <v>1437</v>
      </c>
      <c r="G93" s="279"/>
      <c r="H93" s="257" t="s">
        <v>1468</v>
      </c>
      <c r="I93" s="257" t="s">
        <v>1469</v>
      </c>
      <c r="J93" s="257"/>
      <c r="K93" s="269"/>
    </row>
    <row r="94" spans="2:11" s="1" customFormat="1" ht="15" customHeight="1">
      <c r="B94" s="280"/>
      <c r="C94" s="257" t="s">
        <v>1470</v>
      </c>
      <c r="D94" s="257"/>
      <c r="E94" s="257"/>
      <c r="F94" s="278" t="s">
        <v>1437</v>
      </c>
      <c r="G94" s="279"/>
      <c r="H94" s="257" t="s">
        <v>1471</v>
      </c>
      <c r="I94" s="257" t="s">
        <v>1472</v>
      </c>
      <c r="J94" s="257"/>
      <c r="K94" s="269"/>
    </row>
    <row r="95" spans="2:11" s="1" customFormat="1" ht="15" customHeight="1">
      <c r="B95" s="280"/>
      <c r="C95" s="257" t="s">
        <v>1473</v>
      </c>
      <c r="D95" s="257"/>
      <c r="E95" s="257"/>
      <c r="F95" s="278" t="s">
        <v>1437</v>
      </c>
      <c r="G95" s="279"/>
      <c r="H95" s="257" t="s">
        <v>1473</v>
      </c>
      <c r="I95" s="257" t="s">
        <v>1472</v>
      </c>
      <c r="J95" s="257"/>
      <c r="K95" s="269"/>
    </row>
    <row r="96" spans="2:11" s="1" customFormat="1" ht="15" customHeight="1">
      <c r="B96" s="280"/>
      <c r="C96" s="257" t="s">
        <v>37</v>
      </c>
      <c r="D96" s="257"/>
      <c r="E96" s="257"/>
      <c r="F96" s="278" t="s">
        <v>1437</v>
      </c>
      <c r="G96" s="279"/>
      <c r="H96" s="257" t="s">
        <v>1474</v>
      </c>
      <c r="I96" s="257" t="s">
        <v>1472</v>
      </c>
      <c r="J96" s="257"/>
      <c r="K96" s="269"/>
    </row>
    <row r="97" spans="2:11" s="1" customFormat="1" ht="15" customHeight="1">
      <c r="B97" s="280"/>
      <c r="C97" s="257" t="s">
        <v>47</v>
      </c>
      <c r="D97" s="257"/>
      <c r="E97" s="257"/>
      <c r="F97" s="278" t="s">
        <v>1437</v>
      </c>
      <c r="G97" s="279"/>
      <c r="H97" s="257" t="s">
        <v>1475</v>
      </c>
      <c r="I97" s="257" t="s">
        <v>1472</v>
      </c>
      <c r="J97" s="257"/>
      <c r="K97" s="269"/>
    </row>
    <row r="98" spans="2:11" s="1" customFormat="1" ht="15" customHeight="1">
      <c r="B98" s="283"/>
      <c r="C98" s="284"/>
      <c r="D98" s="284"/>
      <c r="E98" s="284"/>
      <c r="F98" s="284"/>
      <c r="G98" s="284"/>
      <c r="H98" s="284"/>
      <c r="I98" s="284"/>
      <c r="J98" s="284"/>
      <c r="K98" s="285"/>
    </row>
    <row r="99" spans="2:11" s="1" customFormat="1" ht="18.75" customHeight="1">
      <c r="B99" s="286"/>
      <c r="C99" s="287"/>
      <c r="D99" s="287"/>
      <c r="E99" s="287"/>
      <c r="F99" s="287"/>
      <c r="G99" s="287"/>
      <c r="H99" s="287"/>
      <c r="I99" s="287"/>
      <c r="J99" s="287"/>
      <c r="K99" s="286"/>
    </row>
    <row r="100" spans="2:11" s="1" customFormat="1" ht="18.75" customHeight="1">
      <c r="B100" s="264"/>
      <c r="C100" s="264"/>
      <c r="D100" s="264"/>
      <c r="E100" s="264"/>
      <c r="F100" s="264"/>
      <c r="G100" s="264"/>
      <c r="H100" s="264"/>
      <c r="I100" s="264"/>
      <c r="J100" s="264"/>
      <c r="K100" s="264"/>
    </row>
    <row r="101" spans="2:11" s="1" customFormat="1" ht="7.5" customHeight="1">
      <c r="B101" s="265"/>
      <c r="C101" s="266"/>
      <c r="D101" s="266"/>
      <c r="E101" s="266"/>
      <c r="F101" s="266"/>
      <c r="G101" s="266"/>
      <c r="H101" s="266"/>
      <c r="I101" s="266"/>
      <c r="J101" s="266"/>
      <c r="K101" s="267"/>
    </row>
    <row r="102" spans="2:11" s="1" customFormat="1" ht="45" customHeight="1">
      <c r="B102" s="268"/>
      <c r="C102" s="376" t="s">
        <v>1476</v>
      </c>
      <c r="D102" s="376"/>
      <c r="E102" s="376"/>
      <c r="F102" s="376"/>
      <c r="G102" s="376"/>
      <c r="H102" s="376"/>
      <c r="I102" s="376"/>
      <c r="J102" s="376"/>
      <c r="K102" s="269"/>
    </row>
    <row r="103" spans="2:11" s="1" customFormat="1" ht="17.25" customHeight="1">
      <c r="B103" s="268"/>
      <c r="C103" s="270" t="s">
        <v>1431</v>
      </c>
      <c r="D103" s="270"/>
      <c r="E103" s="270"/>
      <c r="F103" s="270" t="s">
        <v>1432</v>
      </c>
      <c r="G103" s="271"/>
      <c r="H103" s="270" t="s">
        <v>53</v>
      </c>
      <c r="I103" s="270" t="s">
        <v>56</v>
      </c>
      <c r="J103" s="270" t="s">
        <v>1433</v>
      </c>
      <c r="K103" s="269"/>
    </row>
    <row r="104" spans="2:11" s="1" customFormat="1" ht="17.25" customHeight="1">
      <c r="B104" s="268"/>
      <c r="C104" s="272" t="s">
        <v>1434</v>
      </c>
      <c r="D104" s="272"/>
      <c r="E104" s="272"/>
      <c r="F104" s="273" t="s">
        <v>1435</v>
      </c>
      <c r="G104" s="274"/>
      <c r="H104" s="272"/>
      <c r="I104" s="272"/>
      <c r="J104" s="272" t="s">
        <v>1436</v>
      </c>
      <c r="K104" s="269"/>
    </row>
    <row r="105" spans="2:11" s="1" customFormat="1" ht="5.25" customHeight="1">
      <c r="B105" s="268"/>
      <c r="C105" s="270"/>
      <c r="D105" s="270"/>
      <c r="E105" s="270"/>
      <c r="F105" s="270"/>
      <c r="G105" s="288"/>
      <c r="H105" s="270"/>
      <c r="I105" s="270"/>
      <c r="J105" s="270"/>
      <c r="K105" s="269"/>
    </row>
    <row r="106" spans="2:11" s="1" customFormat="1" ht="15" customHeight="1">
      <c r="B106" s="268"/>
      <c r="C106" s="257" t="s">
        <v>52</v>
      </c>
      <c r="D106" s="277"/>
      <c r="E106" s="277"/>
      <c r="F106" s="278" t="s">
        <v>1437</v>
      </c>
      <c r="G106" s="257"/>
      <c r="H106" s="257" t="s">
        <v>1477</v>
      </c>
      <c r="I106" s="257" t="s">
        <v>1439</v>
      </c>
      <c r="J106" s="257">
        <v>20</v>
      </c>
      <c r="K106" s="269"/>
    </row>
    <row r="107" spans="2:11" s="1" customFormat="1" ht="15" customHeight="1">
      <c r="B107" s="268"/>
      <c r="C107" s="257" t="s">
        <v>1440</v>
      </c>
      <c r="D107" s="257"/>
      <c r="E107" s="257"/>
      <c r="F107" s="278" t="s">
        <v>1437</v>
      </c>
      <c r="G107" s="257"/>
      <c r="H107" s="257" t="s">
        <v>1477</v>
      </c>
      <c r="I107" s="257" t="s">
        <v>1439</v>
      </c>
      <c r="J107" s="257">
        <v>120</v>
      </c>
      <c r="K107" s="269"/>
    </row>
    <row r="108" spans="2:11" s="1" customFormat="1" ht="15" customHeight="1">
      <c r="B108" s="280"/>
      <c r="C108" s="257" t="s">
        <v>1442</v>
      </c>
      <c r="D108" s="257"/>
      <c r="E108" s="257"/>
      <c r="F108" s="278" t="s">
        <v>1443</v>
      </c>
      <c r="G108" s="257"/>
      <c r="H108" s="257" t="s">
        <v>1477</v>
      </c>
      <c r="I108" s="257" t="s">
        <v>1439</v>
      </c>
      <c r="J108" s="257">
        <v>50</v>
      </c>
      <c r="K108" s="269"/>
    </row>
    <row r="109" spans="2:11" s="1" customFormat="1" ht="15" customHeight="1">
      <c r="B109" s="280"/>
      <c r="C109" s="257" t="s">
        <v>1445</v>
      </c>
      <c r="D109" s="257"/>
      <c r="E109" s="257"/>
      <c r="F109" s="278" t="s">
        <v>1437</v>
      </c>
      <c r="G109" s="257"/>
      <c r="H109" s="257" t="s">
        <v>1477</v>
      </c>
      <c r="I109" s="257" t="s">
        <v>1447</v>
      </c>
      <c r="J109" s="257"/>
      <c r="K109" s="269"/>
    </row>
    <row r="110" spans="2:11" s="1" customFormat="1" ht="15" customHeight="1">
      <c r="B110" s="280"/>
      <c r="C110" s="257" t="s">
        <v>1456</v>
      </c>
      <c r="D110" s="257"/>
      <c r="E110" s="257"/>
      <c r="F110" s="278" t="s">
        <v>1443</v>
      </c>
      <c r="G110" s="257"/>
      <c r="H110" s="257" t="s">
        <v>1477</v>
      </c>
      <c r="I110" s="257" t="s">
        <v>1439</v>
      </c>
      <c r="J110" s="257">
        <v>50</v>
      </c>
      <c r="K110" s="269"/>
    </row>
    <row r="111" spans="2:11" s="1" customFormat="1" ht="15" customHeight="1">
      <c r="B111" s="280"/>
      <c r="C111" s="257" t="s">
        <v>1464</v>
      </c>
      <c r="D111" s="257"/>
      <c r="E111" s="257"/>
      <c r="F111" s="278" t="s">
        <v>1443</v>
      </c>
      <c r="G111" s="257"/>
      <c r="H111" s="257" t="s">
        <v>1477</v>
      </c>
      <c r="I111" s="257" t="s">
        <v>1439</v>
      </c>
      <c r="J111" s="257">
        <v>50</v>
      </c>
      <c r="K111" s="269"/>
    </row>
    <row r="112" spans="2:11" s="1" customFormat="1" ht="15" customHeight="1">
      <c r="B112" s="280"/>
      <c r="C112" s="257" t="s">
        <v>1462</v>
      </c>
      <c r="D112" s="257"/>
      <c r="E112" s="257"/>
      <c r="F112" s="278" t="s">
        <v>1443</v>
      </c>
      <c r="G112" s="257"/>
      <c r="H112" s="257" t="s">
        <v>1477</v>
      </c>
      <c r="I112" s="257" t="s">
        <v>1439</v>
      </c>
      <c r="J112" s="257">
        <v>50</v>
      </c>
      <c r="K112" s="269"/>
    </row>
    <row r="113" spans="2:11" s="1" customFormat="1" ht="15" customHeight="1">
      <c r="B113" s="280"/>
      <c r="C113" s="257" t="s">
        <v>52</v>
      </c>
      <c r="D113" s="257"/>
      <c r="E113" s="257"/>
      <c r="F113" s="278" t="s">
        <v>1437</v>
      </c>
      <c r="G113" s="257"/>
      <c r="H113" s="257" t="s">
        <v>1478</v>
      </c>
      <c r="I113" s="257" t="s">
        <v>1439</v>
      </c>
      <c r="J113" s="257">
        <v>20</v>
      </c>
      <c r="K113" s="269"/>
    </row>
    <row r="114" spans="2:11" s="1" customFormat="1" ht="15" customHeight="1">
      <c r="B114" s="280"/>
      <c r="C114" s="257" t="s">
        <v>1479</v>
      </c>
      <c r="D114" s="257"/>
      <c r="E114" s="257"/>
      <c r="F114" s="278" t="s">
        <v>1437</v>
      </c>
      <c r="G114" s="257"/>
      <c r="H114" s="257" t="s">
        <v>1480</v>
      </c>
      <c r="I114" s="257" t="s">
        <v>1439</v>
      </c>
      <c r="J114" s="257">
        <v>120</v>
      </c>
      <c r="K114" s="269"/>
    </row>
    <row r="115" spans="2:11" s="1" customFormat="1" ht="15" customHeight="1">
      <c r="B115" s="280"/>
      <c r="C115" s="257" t="s">
        <v>37</v>
      </c>
      <c r="D115" s="257"/>
      <c r="E115" s="257"/>
      <c r="F115" s="278" t="s">
        <v>1437</v>
      </c>
      <c r="G115" s="257"/>
      <c r="H115" s="257" t="s">
        <v>1481</v>
      </c>
      <c r="I115" s="257" t="s">
        <v>1472</v>
      </c>
      <c r="J115" s="257"/>
      <c r="K115" s="269"/>
    </row>
    <row r="116" spans="2:11" s="1" customFormat="1" ht="15" customHeight="1">
      <c r="B116" s="280"/>
      <c r="C116" s="257" t="s">
        <v>47</v>
      </c>
      <c r="D116" s="257"/>
      <c r="E116" s="257"/>
      <c r="F116" s="278" t="s">
        <v>1437</v>
      </c>
      <c r="G116" s="257"/>
      <c r="H116" s="257" t="s">
        <v>1482</v>
      </c>
      <c r="I116" s="257" t="s">
        <v>1472</v>
      </c>
      <c r="J116" s="257"/>
      <c r="K116" s="269"/>
    </row>
    <row r="117" spans="2:11" s="1" customFormat="1" ht="15" customHeight="1">
      <c r="B117" s="280"/>
      <c r="C117" s="257" t="s">
        <v>56</v>
      </c>
      <c r="D117" s="257"/>
      <c r="E117" s="257"/>
      <c r="F117" s="278" t="s">
        <v>1437</v>
      </c>
      <c r="G117" s="257"/>
      <c r="H117" s="257" t="s">
        <v>1483</v>
      </c>
      <c r="I117" s="257" t="s">
        <v>1484</v>
      </c>
      <c r="J117" s="257"/>
      <c r="K117" s="269"/>
    </row>
    <row r="118" spans="2:11" s="1" customFormat="1" ht="15" customHeight="1">
      <c r="B118" s="283"/>
      <c r="C118" s="289"/>
      <c r="D118" s="289"/>
      <c r="E118" s="289"/>
      <c r="F118" s="289"/>
      <c r="G118" s="289"/>
      <c r="H118" s="289"/>
      <c r="I118" s="289"/>
      <c r="J118" s="289"/>
      <c r="K118" s="285"/>
    </row>
    <row r="119" spans="2:11" s="1" customFormat="1" ht="18.75" customHeight="1">
      <c r="B119" s="290"/>
      <c r="C119" s="291"/>
      <c r="D119" s="291"/>
      <c r="E119" s="291"/>
      <c r="F119" s="292"/>
      <c r="G119" s="291"/>
      <c r="H119" s="291"/>
      <c r="I119" s="291"/>
      <c r="J119" s="291"/>
      <c r="K119" s="290"/>
    </row>
    <row r="120" spans="2:11" s="1" customFormat="1" ht="18.75" customHeight="1">
      <c r="B120" s="264"/>
      <c r="C120" s="264"/>
      <c r="D120" s="264"/>
      <c r="E120" s="264"/>
      <c r="F120" s="264"/>
      <c r="G120" s="264"/>
      <c r="H120" s="264"/>
      <c r="I120" s="264"/>
      <c r="J120" s="264"/>
      <c r="K120" s="264"/>
    </row>
    <row r="121" spans="2:11" s="1" customFormat="1" ht="7.5" customHeight="1">
      <c r="B121" s="293"/>
      <c r="C121" s="294"/>
      <c r="D121" s="294"/>
      <c r="E121" s="294"/>
      <c r="F121" s="294"/>
      <c r="G121" s="294"/>
      <c r="H121" s="294"/>
      <c r="I121" s="294"/>
      <c r="J121" s="294"/>
      <c r="K121" s="295"/>
    </row>
    <row r="122" spans="2:11" s="1" customFormat="1" ht="45" customHeight="1">
      <c r="B122" s="296"/>
      <c r="C122" s="377" t="s">
        <v>1485</v>
      </c>
      <c r="D122" s="377"/>
      <c r="E122" s="377"/>
      <c r="F122" s="377"/>
      <c r="G122" s="377"/>
      <c r="H122" s="377"/>
      <c r="I122" s="377"/>
      <c r="J122" s="377"/>
      <c r="K122" s="297"/>
    </row>
    <row r="123" spans="2:11" s="1" customFormat="1" ht="17.25" customHeight="1">
      <c r="B123" s="298"/>
      <c r="C123" s="270" t="s">
        <v>1431</v>
      </c>
      <c r="D123" s="270"/>
      <c r="E123" s="270"/>
      <c r="F123" s="270" t="s">
        <v>1432</v>
      </c>
      <c r="G123" s="271"/>
      <c r="H123" s="270" t="s">
        <v>53</v>
      </c>
      <c r="I123" s="270" t="s">
        <v>56</v>
      </c>
      <c r="J123" s="270" t="s">
        <v>1433</v>
      </c>
      <c r="K123" s="299"/>
    </row>
    <row r="124" spans="2:11" s="1" customFormat="1" ht="17.25" customHeight="1">
      <c r="B124" s="298"/>
      <c r="C124" s="272" t="s">
        <v>1434</v>
      </c>
      <c r="D124" s="272"/>
      <c r="E124" s="272"/>
      <c r="F124" s="273" t="s">
        <v>1435</v>
      </c>
      <c r="G124" s="274"/>
      <c r="H124" s="272"/>
      <c r="I124" s="272"/>
      <c r="J124" s="272" t="s">
        <v>1436</v>
      </c>
      <c r="K124" s="299"/>
    </row>
    <row r="125" spans="2:11" s="1" customFormat="1" ht="5.25" customHeight="1">
      <c r="B125" s="300"/>
      <c r="C125" s="275"/>
      <c r="D125" s="275"/>
      <c r="E125" s="275"/>
      <c r="F125" s="275"/>
      <c r="G125" s="301"/>
      <c r="H125" s="275"/>
      <c r="I125" s="275"/>
      <c r="J125" s="275"/>
      <c r="K125" s="302"/>
    </row>
    <row r="126" spans="2:11" s="1" customFormat="1" ht="15" customHeight="1">
      <c r="B126" s="300"/>
      <c r="C126" s="257" t="s">
        <v>1440</v>
      </c>
      <c r="D126" s="277"/>
      <c r="E126" s="277"/>
      <c r="F126" s="278" t="s">
        <v>1437</v>
      </c>
      <c r="G126" s="257"/>
      <c r="H126" s="257" t="s">
        <v>1477</v>
      </c>
      <c r="I126" s="257" t="s">
        <v>1439</v>
      </c>
      <c r="J126" s="257">
        <v>120</v>
      </c>
      <c r="K126" s="303"/>
    </row>
    <row r="127" spans="2:11" s="1" customFormat="1" ht="15" customHeight="1">
      <c r="B127" s="300"/>
      <c r="C127" s="257" t="s">
        <v>1486</v>
      </c>
      <c r="D127" s="257"/>
      <c r="E127" s="257"/>
      <c r="F127" s="278" t="s">
        <v>1437</v>
      </c>
      <c r="G127" s="257"/>
      <c r="H127" s="257" t="s">
        <v>1487</v>
      </c>
      <c r="I127" s="257" t="s">
        <v>1439</v>
      </c>
      <c r="J127" s="257" t="s">
        <v>1488</v>
      </c>
      <c r="K127" s="303"/>
    </row>
    <row r="128" spans="2:11" s="1" customFormat="1" ht="15" customHeight="1">
      <c r="B128" s="300"/>
      <c r="C128" s="257" t="s">
        <v>1385</v>
      </c>
      <c r="D128" s="257"/>
      <c r="E128" s="257"/>
      <c r="F128" s="278" t="s">
        <v>1437</v>
      </c>
      <c r="G128" s="257"/>
      <c r="H128" s="257" t="s">
        <v>1489</v>
      </c>
      <c r="I128" s="257" t="s">
        <v>1439</v>
      </c>
      <c r="J128" s="257" t="s">
        <v>1488</v>
      </c>
      <c r="K128" s="303"/>
    </row>
    <row r="129" spans="2:11" s="1" customFormat="1" ht="15" customHeight="1">
      <c r="B129" s="300"/>
      <c r="C129" s="257" t="s">
        <v>1448</v>
      </c>
      <c r="D129" s="257"/>
      <c r="E129" s="257"/>
      <c r="F129" s="278" t="s">
        <v>1443</v>
      </c>
      <c r="G129" s="257"/>
      <c r="H129" s="257" t="s">
        <v>1449</v>
      </c>
      <c r="I129" s="257" t="s">
        <v>1439</v>
      </c>
      <c r="J129" s="257">
        <v>15</v>
      </c>
      <c r="K129" s="303"/>
    </row>
    <row r="130" spans="2:11" s="1" customFormat="1" ht="15" customHeight="1">
      <c r="B130" s="300"/>
      <c r="C130" s="281" t="s">
        <v>1450</v>
      </c>
      <c r="D130" s="281"/>
      <c r="E130" s="281"/>
      <c r="F130" s="282" t="s">
        <v>1443</v>
      </c>
      <c r="G130" s="281"/>
      <c r="H130" s="281" t="s">
        <v>1451</v>
      </c>
      <c r="I130" s="281" t="s">
        <v>1439</v>
      </c>
      <c r="J130" s="281">
        <v>15</v>
      </c>
      <c r="K130" s="303"/>
    </row>
    <row r="131" spans="2:11" s="1" customFormat="1" ht="15" customHeight="1">
      <c r="B131" s="300"/>
      <c r="C131" s="281" t="s">
        <v>1452</v>
      </c>
      <c r="D131" s="281"/>
      <c r="E131" s="281"/>
      <c r="F131" s="282" t="s">
        <v>1443</v>
      </c>
      <c r="G131" s="281"/>
      <c r="H131" s="281" t="s">
        <v>1453</v>
      </c>
      <c r="I131" s="281" t="s">
        <v>1439</v>
      </c>
      <c r="J131" s="281">
        <v>20</v>
      </c>
      <c r="K131" s="303"/>
    </row>
    <row r="132" spans="2:11" s="1" customFormat="1" ht="15" customHeight="1">
      <c r="B132" s="300"/>
      <c r="C132" s="281" t="s">
        <v>1454</v>
      </c>
      <c r="D132" s="281"/>
      <c r="E132" s="281"/>
      <c r="F132" s="282" t="s">
        <v>1443</v>
      </c>
      <c r="G132" s="281"/>
      <c r="H132" s="281" t="s">
        <v>1455</v>
      </c>
      <c r="I132" s="281" t="s">
        <v>1439</v>
      </c>
      <c r="J132" s="281">
        <v>20</v>
      </c>
      <c r="K132" s="303"/>
    </row>
    <row r="133" spans="2:11" s="1" customFormat="1" ht="15" customHeight="1">
      <c r="B133" s="300"/>
      <c r="C133" s="257" t="s">
        <v>1442</v>
      </c>
      <c r="D133" s="257"/>
      <c r="E133" s="257"/>
      <c r="F133" s="278" t="s">
        <v>1443</v>
      </c>
      <c r="G133" s="257"/>
      <c r="H133" s="257" t="s">
        <v>1477</v>
      </c>
      <c r="I133" s="257" t="s">
        <v>1439</v>
      </c>
      <c r="J133" s="257">
        <v>50</v>
      </c>
      <c r="K133" s="303"/>
    </row>
    <row r="134" spans="2:11" s="1" customFormat="1" ht="15" customHeight="1">
      <c r="B134" s="300"/>
      <c r="C134" s="257" t="s">
        <v>1456</v>
      </c>
      <c r="D134" s="257"/>
      <c r="E134" s="257"/>
      <c r="F134" s="278" t="s">
        <v>1443</v>
      </c>
      <c r="G134" s="257"/>
      <c r="H134" s="257" t="s">
        <v>1477</v>
      </c>
      <c r="I134" s="257" t="s">
        <v>1439</v>
      </c>
      <c r="J134" s="257">
        <v>50</v>
      </c>
      <c r="K134" s="303"/>
    </row>
    <row r="135" spans="2:11" s="1" customFormat="1" ht="15" customHeight="1">
      <c r="B135" s="300"/>
      <c r="C135" s="257" t="s">
        <v>1462</v>
      </c>
      <c r="D135" s="257"/>
      <c r="E135" s="257"/>
      <c r="F135" s="278" t="s">
        <v>1443</v>
      </c>
      <c r="G135" s="257"/>
      <c r="H135" s="257" t="s">
        <v>1477</v>
      </c>
      <c r="I135" s="257" t="s">
        <v>1439</v>
      </c>
      <c r="J135" s="257">
        <v>50</v>
      </c>
      <c r="K135" s="303"/>
    </row>
    <row r="136" spans="2:11" s="1" customFormat="1" ht="15" customHeight="1">
      <c r="B136" s="300"/>
      <c r="C136" s="257" t="s">
        <v>1464</v>
      </c>
      <c r="D136" s="257"/>
      <c r="E136" s="257"/>
      <c r="F136" s="278" t="s">
        <v>1443</v>
      </c>
      <c r="G136" s="257"/>
      <c r="H136" s="257" t="s">
        <v>1477</v>
      </c>
      <c r="I136" s="257" t="s">
        <v>1439</v>
      </c>
      <c r="J136" s="257">
        <v>50</v>
      </c>
      <c r="K136" s="303"/>
    </row>
    <row r="137" spans="2:11" s="1" customFormat="1" ht="15" customHeight="1">
      <c r="B137" s="300"/>
      <c r="C137" s="257" t="s">
        <v>1465</v>
      </c>
      <c r="D137" s="257"/>
      <c r="E137" s="257"/>
      <c r="F137" s="278" t="s">
        <v>1443</v>
      </c>
      <c r="G137" s="257"/>
      <c r="H137" s="257" t="s">
        <v>1490</v>
      </c>
      <c r="I137" s="257" t="s">
        <v>1439</v>
      </c>
      <c r="J137" s="257">
        <v>255</v>
      </c>
      <c r="K137" s="303"/>
    </row>
    <row r="138" spans="2:11" s="1" customFormat="1" ht="15" customHeight="1">
      <c r="B138" s="300"/>
      <c r="C138" s="257" t="s">
        <v>1467</v>
      </c>
      <c r="D138" s="257"/>
      <c r="E138" s="257"/>
      <c r="F138" s="278" t="s">
        <v>1437</v>
      </c>
      <c r="G138" s="257"/>
      <c r="H138" s="257" t="s">
        <v>1491</v>
      </c>
      <c r="I138" s="257" t="s">
        <v>1469</v>
      </c>
      <c r="J138" s="257"/>
      <c r="K138" s="303"/>
    </row>
    <row r="139" spans="2:11" s="1" customFormat="1" ht="15" customHeight="1">
      <c r="B139" s="300"/>
      <c r="C139" s="257" t="s">
        <v>1470</v>
      </c>
      <c r="D139" s="257"/>
      <c r="E139" s="257"/>
      <c r="F139" s="278" t="s">
        <v>1437</v>
      </c>
      <c r="G139" s="257"/>
      <c r="H139" s="257" t="s">
        <v>1492</v>
      </c>
      <c r="I139" s="257" t="s">
        <v>1472</v>
      </c>
      <c r="J139" s="257"/>
      <c r="K139" s="303"/>
    </row>
    <row r="140" spans="2:11" s="1" customFormat="1" ht="15" customHeight="1">
      <c r="B140" s="300"/>
      <c r="C140" s="257" t="s">
        <v>1473</v>
      </c>
      <c r="D140" s="257"/>
      <c r="E140" s="257"/>
      <c r="F140" s="278" t="s">
        <v>1437</v>
      </c>
      <c r="G140" s="257"/>
      <c r="H140" s="257" t="s">
        <v>1473</v>
      </c>
      <c r="I140" s="257" t="s">
        <v>1472</v>
      </c>
      <c r="J140" s="257"/>
      <c r="K140" s="303"/>
    </row>
    <row r="141" spans="2:11" s="1" customFormat="1" ht="15" customHeight="1">
      <c r="B141" s="300"/>
      <c r="C141" s="257" t="s">
        <v>37</v>
      </c>
      <c r="D141" s="257"/>
      <c r="E141" s="257"/>
      <c r="F141" s="278" t="s">
        <v>1437</v>
      </c>
      <c r="G141" s="257"/>
      <c r="H141" s="257" t="s">
        <v>1493</v>
      </c>
      <c r="I141" s="257" t="s">
        <v>1472</v>
      </c>
      <c r="J141" s="257"/>
      <c r="K141" s="303"/>
    </row>
    <row r="142" spans="2:11" s="1" customFormat="1" ht="15" customHeight="1">
      <c r="B142" s="300"/>
      <c r="C142" s="257" t="s">
        <v>1494</v>
      </c>
      <c r="D142" s="257"/>
      <c r="E142" s="257"/>
      <c r="F142" s="278" t="s">
        <v>1437</v>
      </c>
      <c r="G142" s="257"/>
      <c r="H142" s="257" t="s">
        <v>1495</v>
      </c>
      <c r="I142" s="257" t="s">
        <v>1472</v>
      </c>
      <c r="J142" s="257"/>
      <c r="K142" s="303"/>
    </row>
    <row r="143" spans="2:11" s="1" customFormat="1" ht="15" customHeight="1">
      <c r="B143" s="304"/>
      <c r="C143" s="305"/>
      <c r="D143" s="305"/>
      <c r="E143" s="305"/>
      <c r="F143" s="305"/>
      <c r="G143" s="305"/>
      <c r="H143" s="305"/>
      <c r="I143" s="305"/>
      <c r="J143" s="305"/>
      <c r="K143" s="306"/>
    </row>
    <row r="144" spans="2:11" s="1" customFormat="1" ht="18.75" customHeight="1">
      <c r="B144" s="291"/>
      <c r="C144" s="291"/>
      <c r="D144" s="291"/>
      <c r="E144" s="291"/>
      <c r="F144" s="292"/>
      <c r="G144" s="291"/>
      <c r="H144" s="291"/>
      <c r="I144" s="291"/>
      <c r="J144" s="291"/>
      <c r="K144" s="291"/>
    </row>
    <row r="145" spans="2:11" s="1" customFormat="1" ht="18.75" customHeight="1">
      <c r="B145" s="264"/>
      <c r="C145" s="264"/>
      <c r="D145" s="264"/>
      <c r="E145" s="264"/>
      <c r="F145" s="264"/>
      <c r="G145" s="264"/>
      <c r="H145" s="264"/>
      <c r="I145" s="264"/>
      <c r="J145" s="264"/>
      <c r="K145" s="264"/>
    </row>
    <row r="146" spans="2:11" s="1" customFormat="1" ht="7.5" customHeight="1">
      <c r="B146" s="265"/>
      <c r="C146" s="266"/>
      <c r="D146" s="266"/>
      <c r="E146" s="266"/>
      <c r="F146" s="266"/>
      <c r="G146" s="266"/>
      <c r="H146" s="266"/>
      <c r="I146" s="266"/>
      <c r="J146" s="266"/>
      <c r="K146" s="267"/>
    </row>
    <row r="147" spans="2:11" s="1" customFormat="1" ht="45" customHeight="1">
      <c r="B147" s="268"/>
      <c r="C147" s="376" t="s">
        <v>1496</v>
      </c>
      <c r="D147" s="376"/>
      <c r="E147" s="376"/>
      <c r="F147" s="376"/>
      <c r="G147" s="376"/>
      <c r="H147" s="376"/>
      <c r="I147" s="376"/>
      <c r="J147" s="376"/>
      <c r="K147" s="269"/>
    </row>
    <row r="148" spans="2:11" s="1" customFormat="1" ht="17.25" customHeight="1">
      <c r="B148" s="268"/>
      <c r="C148" s="270" t="s">
        <v>1431</v>
      </c>
      <c r="D148" s="270"/>
      <c r="E148" s="270"/>
      <c r="F148" s="270" t="s">
        <v>1432</v>
      </c>
      <c r="G148" s="271"/>
      <c r="H148" s="270" t="s">
        <v>53</v>
      </c>
      <c r="I148" s="270" t="s">
        <v>56</v>
      </c>
      <c r="J148" s="270" t="s">
        <v>1433</v>
      </c>
      <c r="K148" s="269"/>
    </row>
    <row r="149" spans="2:11" s="1" customFormat="1" ht="17.25" customHeight="1">
      <c r="B149" s="268"/>
      <c r="C149" s="272" t="s">
        <v>1434</v>
      </c>
      <c r="D149" s="272"/>
      <c r="E149" s="272"/>
      <c r="F149" s="273" t="s">
        <v>1435</v>
      </c>
      <c r="G149" s="274"/>
      <c r="H149" s="272"/>
      <c r="I149" s="272"/>
      <c r="J149" s="272" t="s">
        <v>1436</v>
      </c>
      <c r="K149" s="269"/>
    </row>
    <row r="150" spans="2:11" s="1" customFormat="1" ht="5.25" customHeight="1">
      <c r="B150" s="280"/>
      <c r="C150" s="275"/>
      <c r="D150" s="275"/>
      <c r="E150" s="275"/>
      <c r="F150" s="275"/>
      <c r="G150" s="276"/>
      <c r="H150" s="275"/>
      <c r="I150" s="275"/>
      <c r="J150" s="275"/>
      <c r="K150" s="303"/>
    </row>
    <row r="151" spans="2:11" s="1" customFormat="1" ht="15" customHeight="1">
      <c r="B151" s="280"/>
      <c r="C151" s="307" t="s">
        <v>1440</v>
      </c>
      <c r="D151" s="257"/>
      <c r="E151" s="257"/>
      <c r="F151" s="308" t="s">
        <v>1437</v>
      </c>
      <c r="G151" s="257"/>
      <c r="H151" s="307" t="s">
        <v>1477</v>
      </c>
      <c r="I151" s="307" t="s">
        <v>1439</v>
      </c>
      <c r="J151" s="307">
        <v>120</v>
      </c>
      <c r="K151" s="303"/>
    </row>
    <row r="152" spans="2:11" s="1" customFormat="1" ht="15" customHeight="1">
      <c r="B152" s="280"/>
      <c r="C152" s="307" t="s">
        <v>1486</v>
      </c>
      <c r="D152" s="257"/>
      <c r="E152" s="257"/>
      <c r="F152" s="308" t="s">
        <v>1437</v>
      </c>
      <c r="G152" s="257"/>
      <c r="H152" s="307" t="s">
        <v>1497</v>
      </c>
      <c r="I152" s="307" t="s">
        <v>1439</v>
      </c>
      <c r="J152" s="307" t="s">
        <v>1488</v>
      </c>
      <c r="K152" s="303"/>
    </row>
    <row r="153" spans="2:11" s="1" customFormat="1" ht="15" customHeight="1">
      <c r="B153" s="280"/>
      <c r="C153" s="307" t="s">
        <v>1385</v>
      </c>
      <c r="D153" s="257"/>
      <c r="E153" s="257"/>
      <c r="F153" s="308" t="s">
        <v>1437</v>
      </c>
      <c r="G153" s="257"/>
      <c r="H153" s="307" t="s">
        <v>1498</v>
      </c>
      <c r="I153" s="307" t="s">
        <v>1439</v>
      </c>
      <c r="J153" s="307" t="s">
        <v>1488</v>
      </c>
      <c r="K153" s="303"/>
    </row>
    <row r="154" spans="2:11" s="1" customFormat="1" ht="15" customHeight="1">
      <c r="B154" s="280"/>
      <c r="C154" s="307" t="s">
        <v>1442</v>
      </c>
      <c r="D154" s="257"/>
      <c r="E154" s="257"/>
      <c r="F154" s="308" t="s">
        <v>1443</v>
      </c>
      <c r="G154" s="257"/>
      <c r="H154" s="307" t="s">
        <v>1477</v>
      </c>
      <c r="I154" s="307" t="s">
        <v>1439</v>
      </c>
      <c r="J154" s="307">
        <v>50</v>
      </c>
      <c r="K154" s="303"/>
    </row>
    <row r="155" spans="2:11" s="1" customFormat="1" ht="15" customHeight="1">
      <c r="B155" s="280"/>
      <c r="C155" s="307" t="s">
        <v>1445</v>
      </c>
      <c r="D155" s="257"/>
      <c r="E155" s="257"/>
      <c r="F155" s="308" t="s">
        <v>1437</v>
      </c>
      <c r="G155" s="257"/>
      <c r="H155" s="307" t="s">
        <v>1477</v>
      </c>
      <c r="I155" s="307" t="s">
        <v>1447</v>
      </c>
      <c r="J155" s="307"/>
      <c r="K155" s="303"/>
    </row>
    <row r="156" spans="2:11" s="1" customFormat="1" ht="15" customHeight="1">
      <c r="B156" s="280"/>
      <c r="C156" s="307" t="s">
        <v>1456</v>
      </c>
      <c r="D156" s="257"/>
      <c r="E156" s="257"/>
      <c r="F156" s="308" t="s">
        <v>1443</v>
      </c>
      <c r="G156" s="257"/>
      <c r="H156" s="307" t="s">
        <v>1477</v>
      </c>
      <c r="I156" s="307" t="s">
        <v>1439</v>
      </c>
      <c r="J156" s="307">
        <v>50</v>
      </c>
      <c r="K156" s="303"/>
    </row>
    <row r="157" spans="2:11" s="1" customFormat="1" ht="15" customHeight="1">
      <c r="B157" s="280"/>
      <c r="C157" s="307" t="s">
        <v>1464</v>
      </c>
      <c r="D157" s="257"/>
      <c r="E157" s="257"/>
      <c r="F157" s="308" t="s">
        <v>1443</v>
      </c>
      <c r="G157" s="257"/>
      <c r="H157" s="307" t="s">
        <v>1477</v>
      </c>
      <c r="I157" s="307" t="s">
        <v>1439</v>
      </c>
      <c r="J157" s="307">
        <v>50</v>
      </c>
      <c r="K157" s="303"/>
    </row>
    <row r="158" spans="2:11" s="1" customFormat="1" ht="15" customHeight="1">
      <c r="B158" s="280"/>
      <c r="C158" s="307" t="s">
        <v>1462</v>
      </c>
      <c r="D158" s="257"/>
      <c r="E158" s="257"/>
      <c r="F158" s="308" t="s">
        <v>1443</v>
      </c>
      <c r="G158" s="257"/>
      <c r="H158" s="307" t="s">
        <v>1477</v>
      </c>
      <c r="I158" s="307" t="s">
        <v>1439</v>
      </c>
      <c r="J158" s="307">
        <v>50</v>
      </c>
      <c r="K158" s="303"/>
    </row>
    <row r="159" spans="2:11" s="1" customFormat="1" ht="15" customHeight="1">
      <c r="B159" s="280"/>
      <c r="C159" s="307" t="s">
        <v>105</v>
      </c>
      <c r="D159" s="257"/>
      <c r="E159" s="257"/>
      <c r="F159" s="308" t="s">
        <v>1437</v>
      </c>
      <c r="G159" s="257"/>
      <c r="H159" s="307" t="s">
        <v>1499</v>
      </c>
      <c r="I159" s="307" t="s">
        <v>1439</v>
      </c>
      <c r="J159" s="307" t="s">
        <v>1500</v>
      </c>
      <c r="K159" s="303"/>
    </row>
    <row r="160" spans="2:11" s="1" customFormat="1" ht="15" customHeight="1">
      <c r="B160" s="280"/>
      <c r="C160" s="307" t="s">
        <v>1501</v>
      </c>
      <c r="D160" s="257"/>
      <c r="E160" s="257"/>
      <c r="F160" s="308" t="s">
        <v>1437</v>
      </c>
      <c r="G160" s="257"/>
      <c r="H160" s="307" t="s">
        <v>1502</v>
      </c>
      <c r="I160" s="307" t="s">
        <v>1472</v>
      </c>
      <c r="J160" s="307"/>
      <c r="K160" s="303"/>
    </row>
    <row r="161" spans="2:11" s="1" customFormat="1" ht="15" customHeight="1">
      <c r="B161" s="309"/>
      <c r="C161" s="289"/>
      <c r="D161" s="289"/>
      <c r="E161" s="289"/>
      <c r="F161" s="289"/>
      <c r="G161" s="289"/>
      <c r="H161" s="289"/>
      <c r="I161" s="289"/>
      <c r="J161" s="289"/>
      <c r="K161" s="310"/>
    </row>
    <row r="162" spans="2:11" s="1" customFormat="1" ht="18.75" customHeight="1">
      <c r="B162" s="291"/>
      <c r="C162" s="301"/>
      <c r="D162" s="301"/>
      <c r="E162" s="301"/>
      <c r="F162" s="311"/>
      <c r="G162" s="301"/>
      <c r="H162" s="301"/>
      <c r="I162" s="301"/>
      <c r="J162" s="301"/>
      <c r="K162" s="291"/>
    </row>
    <row r="163" spans="2:11" s="1" customFormat="1" ht="18.75" customHeight="1">
      <c r="B163" s="264"/>
      <c r="C163" s="264"/>
      <c r="D163" s="264"/>
      <c r="E163" s="264"/>
      <c r="F163" s="264"/>
      <c r="G163" s="264"/>
      <c r="H163" s="264"/>
      <c r="I163" s="264"/>
      <c r="J163" s="264"/>
      <c r="K163" s="264"/>
    </row>
    <row r="164" spans="2:11" s="1" customFormat="1" ht="7.5" customHeight="1">
      <c r="B164" s="246"/>
      <c r="C164" s="247"/>
      <c r="D164" s="247"/>
      <c r="E164" s="247"/>
      <c r="F164" s="247"/>
      <c r="G164" s="247"/>
      <c r="H164" s="247"/>
      <c r="I164" s="247"/>
      <c r="J164" s="247"/>
      <c r="K164" s="248"/>
    </row>
    <row r="165" spans="2:11" s="1" customFormat="1" ht="45" customHeight="1">
      <c r="B165" s="249"/>
      <c r="C165" s="377" t="s">
        <v>1503</v>
      </c>
      <c r="D165" s="377"/>
      <c r="E165" s="377"/>
      <c r="F165" s="377"/>
      <c r="G165" s="377"/>
      <c r="H165" s="377"/>
      <c r="I165" s="377"/>
      <c r="J165" s="377"/>
      <c r="K165" s="250"/>
    </row>
    <row r="166" spans="2:11" s="1" customFormat="1" ht="17.25" customHeight="1">
      <c r="B166" s="249"/>
      <c r="C166" s="270" t="s">
        <v>1431</v>
      </c>
      <c r="D166" s="270"/>
      <c r="E166" s="270"/>
      <c r="F166" s="270" t="s">
        <v>1432</v>
      </c>
      <c r="G166" s="312"/>
      <c r="H166" s="313" t="s">
        <v>53</v>
      </c>
      <c r="I166" s="313" t="s">
        <v>56</v>
      </c>
      <c r="J166" s="270" t="s">
        <v>1433</v>
      </c>
      <c r="K166" s="250"/>
    </row>
    <row r="167" spans="2:11" s="1" customFormat="1" ht="17.25" customHeight="1">
      <c r="B167" s="251"/>
      <c r="C167" s="272" t="s">
        <v>1434</v>
      </c>
      <c r="D167" s="272"/>
      <c r="E167" s="272"/>
      <c r="F167" s="273" t="s">
        <v>1435</v>
      </c>
      <c r="G167" s="314"/>
      <c r="H167" s="315"/>
      <c r="I167" s="315"/>
      <c r="J167" s="272" t="s">
        <v>1436</v>
      </c>
      <c r="K167" s="252"/>
    </row>
    <row r="168" spans="2:11" s="1" customFormat="1" ht="5.25" customHeight="1">
      <c r="B168" s="280"/>
      <c r="C168" s="275"/>
      <c r="D168" s="275"/>
      <c r="E168" s="275"/>
      <c r="F168" s="275"/>
      <c r="G168" s="276"/>
      <c r="H168" s="275"/>
      <c r="I168" s="275"/>
      <c r="J168" s="275"/>
      <c r="K168" s="303"/>
    </row>
    <row r="169" spans="2:11" s="1" customFormat="1" ht="15" customHeight="1">
      <c r="B169" s="280"/>
      <c r="C169" s="257" t="s">
        <v>1440</v>
      </c>
      <c r="D169" s="257"/>
      <c r="E169" s="257"/>
      <c r="F169" s="278" t="s">
        <v>1437</v>
      </c>
      <c r="G169" s="257"/>
      <c r="H169" s="257" t="s">
        <v>1477</v>
      </c>
      <c r="I169" s="257" t="s">
        <v>1439</v>
      </c>
      <c r="J169" s="257">
        <v>120</v>
      </c>
      <c r="K169" s="303"/>
    </row>
    <row r="170" spans="2:11" s="1" customFormat="1" ht="15" customHeight="1">
      <c r="B170" s="280"/>
      <c r="C170" s="257" t="s">
        <v>1486</v>
      </c>
      <c r="D170" s="257"/>
      <c r="E170" s="257"/>
      <c r="F170" s="278" t="s">
        <v>1437</v>
      </c>
      <c r="G170" s="257"/>
      <c r="H170" s="257" t="s">
        <v>1487</v>
      </c>
      <c r="I170" s="257" t="s">
        <v>1439</v>
      </c>
      <c r="J170" s="257" t="s">
        <v>1488</v>
      </c>
      <c r="K170" s="303"/>
    </row>
    <row r="171" spans="2:11" s="1" customFormat="1" ht="15" customHeight="1">
      <c r="B171" s="280"/>
      <c r="C171" s="257" t="s">
        <v>1385</v>
      </c>
      <c r="D171" s="257"/>
      <c r="E171" s="257"/>
      <c r="F171" s="278" t="s">
        <v>1437</v>
      </c>
      <c r="G171" s="257"/>
      <c r="H171" s="257" t="s">
        <v>1504</v>
      </c>
      <c r="I171" s="257" t="s">
        <v>1439</v>
      </c>
      <c r="J171" s="257" t="s">
        <v>1488</v>
      </c>
      <c r="K171" s="303"/>
    </row>
    <row r="172" spans="2:11" s="1" customFormat="1" ht="15" customHeight="1">
      <c r="B172" s="280"/>
      <c r="C172" s="257" t="s">
        <v>1442</v>
      </c>
      <c r="D172" s="257"/>
      <c r="E172" s="257"/>
      <c r="F172" s="278" t="s">
        <v>1443</v>
      </c>
      <c r="G172" s="257"/>
      <c r="H172" s="257" t="s">
        <v>1504</v>
      </c>
      <c r="I172" s="257" t="s">
        <v>1439</v>
      </c>
      <c r="J172" s="257">
        <v>50</v>
      </c>
      <c r="K172" s="303"/>
    </row>
    <row r="173" spans="2:11" s="1" customFormat="1" ht="15" customHeight="1">
      <c r="B173" s="280"/>
      <c r="C173" s="257" t="s">
        <v>1445</v>
      </c>
      <c r="D173" s="257"/>
      <c r="E173" s="257"/>
      <c r="F173" s="278" t="s">
        <v>1437</v>
      </c>
      <c r="G173" s="257"/>
      <c r="H173" s="257" t="s">
        <v>1504</v>
      </c>
      <c r="I173" s="257" t="s">
        <v>1447</v>
      </c>
      <c r="J173" s="257"/>
      <c r="K173" s="303"/>
    </row>
    <row r="174" spans="2:11" s="1" customFormat="1" ht="15" customHeight="1">
      <c r="B174" s="280"/>
      <c r="C174" s="257" t="s">
        <v>1456</v>
      </c>
      <c r="D174" s="257"/>
      <c r="E174" s="257"/>
      <c r="F174" s="278" t="s">
        <v>1443</v>
      </c>
      <c r="G174" s="257"/>
      <c r="H174" s="257" t="s">
        <v>1504</v>
      </c>
      <c r="I174" s="257" t="s">
        <v>1439</v>
      </c>
      <c r="J174" s="257">
        <v>50</v>
      </c>
      <c r="K174" s="303"/>
    </row>
    <row r="175" spans="2:11" s="1" customFormat="1" ht="15" customHeight="1">
      <c r="B175" s="280"/>
      <c r="C175" s="257" t="s">
        <v>1464</v>
      </c>
      <c r="D175" s="257"/>
      <c r="E175" s="257"/>
      <c r="F175" s="278" t="s">
        <v>1443</v>
      </c>
      <c r="G175" s="257"/>
      <c r="H175" s="257" t="s">
        <v>1504</v>
      </c>
      <c r="I175" s="257" t="s">
        <v>1439</v>
      </c>
      <c r="J175" s="257">
        <v>50</v>
      </c>
      <c r="K175" s="303"/>
    </row>
    <row r="176" spans="2:11" s="1" customFormat="1" ht="15" customHeight="1">
      <c r="B176" s="280"/>
      <c r="C176" s="257" t="s">
        <v>1462</v>
      </c>
      <c r="D176" s="257"/>
      <c r="E176" s="257"/>
      <c r="F176" s="278" t="s">
        <v>1443</v>
      </c>
      <c r="G176" s="257"/>
      <c r="H176" s="257" t="s">
        <v>1504</v>
      </c>
      <c r="I176" s="257" t="s">
        <v>1439</v>
      </c>
      <c r="J176" s="257">
        <v>50</v>
      </c>
      <c r="K176" s="303"/>
    </row>
    <row r="177" spans="2:11" s="1" customFormat="1" ht="15" customHeight="1">
      <c r="B177" s="280"/>
      <c r="C177" s="257" t="s">
        <v>113</v>
      </c>
      <c r="D177" s="257"/>
      <c r="E177" s="257"/>
      <c r="F177" s="278" t="s">
        <v>1437</v>
      </c>
      <c r="G177" s="257"/>
      <c r="H177" s="257" t="s">
        <v>1505</v>
      </c>
      <c r="I177" s="257" t="s">
        <v>1506</v>
      </c>
      <c r="J177" s="257"/>
      <c r="K177" s="303"/>
    </row>
    <row r="178" spans="2:11" s="1" customFormat="1" ht="15" customHeight="1">
      <c r="B178" s="280"/>
      <c r="C178" s="257" t="s">
        <v>56</v>
      </c>
      <c r="D178" s="257"/>
      <c r="E178" s="257"/>
      <c r="F178" s="278" t="s">
        <v>1437</v>
      </c>
      <c r="G178" s="257"/>
      <c r="H178" s="257" t="s">
        <v>1507</v>
      </c>
      <c r="I178" s="257" t="s">
        <v>1508</v>
      </c>
      <c r="J178" s="257">
        <v>1</v>
      </c>
      <c r="K178" s="303"/>
    </row>
    <row r="179" spans="2:11" s="1" customFormat="1" ht="15" customHeight="1">
      <c r="B179" s="280"/>
      <c r="C179" s="257" t="s">
        <v>52</v>
      </c>
      <c r="D179" s="257"/>
      <c r="E179" s="257"/>
      <c r="F179" s="278" t="s">
        <v>1437</v>
      </c>
      <c r="G179" s="257"/>
      <c r="H179" s="257" t="s">
        <v>1509</v>
      </c>
      <c r="I179" s="257" t="s">
        <v>1439</v>
      </c>
      <c r="J179" s="257">
        <v>20</v>
      </c>
      <c r="K179" s="303"/>
    </row>
    <row r="180" spans="2:11" s="1" customFormat="1" ht="15" customHeight="1">
      <c r="B180" s="280"/>
      <c r="C180" s="257" t="s">
        <v>53</v>
      </c>
      <c r="D180" s="257"/>
      <c r="E180" s="257"/>
      <c r="F180" s="278" t="s">
        <v>1437</v>
      </c>
      <c r="G180" s="257"/>
      <c r="H180" s="257" t="s">
        <v>1510</v>
      </c>
      <c r="I180" s="257" t="s">
        <v>1439</v>
      </c>
      <c r="J180" s="257">
        <v>255</v>
      </c>
      <c r="K180" s="303"/>
    </row>
    <row r="181" spans="2:11" s="1" customFormat="1" ht="15" customHeight="1">
      <c r="B181" s="280"/>
      <c r="C181" s="257" t="s">
        <v>114</v>
      </c>
      <c r="D181" s="257"/>
      <c r="E181" s="257"/>
      <c r="F181" s="278" t="s">
        <v>1437</v>
      </c>
      <c r="G181" s="257"/>
      <c r="H181" s="257" t="s">
        <v>1401</v>
      </c>
      <c r="I181" s="257" t="s">
        <v>1439</v>
      </c>
      <c r="J181" s="257">
        <v>10</v>
      </c>
      <c r="K181" s="303"/>
    </row>
    <row r="182" spans="2:11" s="1" customFormat="1" ht="15" customHeight="1">
      <c r="B182" s="280"/>
      <c r="C182" s="257" t="s">
        <v>115</v>
      </c>
      <c r="D182" s="257"/>
      <c r="E182" s="257"/>
      <c r="F182" s="278" t="s">
        <v>1437</v>
      </c>
      <c r="G182" s="257"/>
      <c r="H182" s="257" t="s">
        <v>1511</v>
      </c>
      <c r="I182" s="257" t="s">
        <v>1472</v>
      </c>
      <c r="J182" s="257"/>
      <c r="K182" s="303"/>
    </row>
    <row r="183" spans="2:11" s="1" customFormat="1" ht="15" customHeight="1">
      <c r="B183" s="280"/>
      <c r="C183" s="257" t="s">
        <v>1512</v>
      </c>
      <c r="D183" s="257"/>
      <c r="E183" s="257"/>
      <c r="F183" s="278" t="s">
        <v>1437</v>
      </c>
      <c r="G183" s="257"/>
      <c r="H183" s="257" t="s">
        <v>1513</v>
      </c>
      <c r="I183" s="257" t="s">
        <v>1472</v>
      </c>
      <c r="J183" s="257"/>
      <c r="K183" s="303"/>
    </row>
    <row r="184" spans="2:11" s="1" customFormat="1" ht="15" customHeight="1">
      <c r="B184" s="280"/>
      <c r="C184" s="257" t="s">
        <v>1501</v>
      </c>
      <c r="D184" s="257"/>
      <c r="E184" s="257"/>
      <c r="F184" s="278" t="s">
        <v>1437</v>
      </c>
      <c r="G184" s="257"/>
      <c r="H184" s="257" t="s">
        <v>1514</v>
      </c>
      <c r="I184" s="257" t="s">
        <v>1472</v>
      </c>
      <c r="J184" s="257"/>
      <c r="K184" s="303"/>
    </row>
    <row r="185" spans="2:11" s="1" customFormat="1" ht="15" customHeight="1">
      <c r="B185" s="280"/>
      <c r="C185" s="257" t="s">
        <v>117</v>
      </c>
      <c r="D185" s="257"/>
      <c r="E185" s="257"/>
      <c r="F185" s="278" t="s">
        <v>1443</v>
      </c>
      <c r="G185" s="257"/>
      <c r="H185" s="257" t="s">
        <v>1515</v>
      </c>
      <c r="I185" s="257" t="s">
        <v>1439</v>
      </c>
      <c r="J185" s="257">
        <v>50</v>
      </c>
      <c r="K185" s="303"/>
    </row>
    <row r="186" spans="2:11" s="1" customFormat="1" ht="15" customHeight="1">
      <c r="B186" s="280"/>
      <c r="C186" s="257" t="s">
        <v>1516</v>
      </c>
      <c r="D186" s="257"/>
      <c r="E186" s="257"/>
      <c r="F186" s="278" t="s">
        <v>1443</v>
      </c>
      <c r="G186" s="257"/>
      <c r="H186" s="257" t="s">
        <v>1517</v>
      </c>
      <c r="I186" s="257" t="s">
        <v>1518</v>
      </c>
      <c r="J186" s="257"/>
      <c r="K186" s="303"/>
    </row>
    <row r="187" spans="2:11" s="1" customFormat="1" ht="15" customHeight="1">
      <c r="B187" s="280"/>
      <c r="C187" s="257" t="s">
        <v>1519</v>
      </c>
      <c r="D187" s="257"/>
      <c r="E187" s="257"/>
      <c r="F187" s="278" t="s">
        <v>1443</v>
      </c>
      <c r="G187" s="257"/>
      <c r="H187" s="257" t="s">
        <v>1520</v>
      </c>
      <c r="I187" s="257" t="s">
        <v>1518</v>
      </c>
      <c r="J187" s="257"/>
      <c r="K187" s="303"/>
    </row>
    <row r="188" spans="2:11" s="1" customFormat="1" ht="15" customHeight="1">
      <c r="B188" s="280"/>
      <c r="C188" s="257" t="s">
        <v>1521</v>
      </c>
      <c r="D188" s="257"/>
      <c r="E188" s="257"/>
      <c r="F188" s="278" t="s">
        <v>1443</v>
      </c>
      <c r="G188" s="257"/>
      <c r="H188" s="257" t="s">
        <v>1522</v>
      </c>
      <c r="I188" s="257" t="s">
        <v>1518</v>
      </c>
      <c r="J188" s="257"/>
      <c r="K188" s="303"/>
    </row>
    <row r="189" spans="2:11" s="1" customFormat="1" ht="15" customHeight="1">
      <c r="B189" s="280"/>
      <c r="C189" s="316" t="s">
        <v>1523</v>
      </c>
      <c r="D189" s="257"/>
      <c r="E189" s="257"/>
      <c r="F189" s="278" t="s">
        <v>1443</v>
      </c>
      <c r="G189" s="257"/>
      <c r="H189" s="257" t="s">
        <v>1524</v>
      </c>
      <c r="I189" s="257" t="s">
        <v>1525</v>
      </c>
      <c r="J189" s="317" t="s">
        <v>1526</v>
      </c>
      <c r="K189" s="303"/>
    </row>
    <row r="190" spans="2:11" s="1" customFormat="1" ht="15" customHeight="1">
      <c r="B190" s="280"/>
      <c r="C190" s="316" t="s">
        <v>41</v>
      </c>
      <c r="D190" s="257"/>
      <c r="E190" s="257"/>
      <c r="F190" s="278" t="s">
        <v>1437</v>
      </c>
      <c r="G190" s="257"/>
      <c r="H190" s="254" t="s">
        <v>1527</v>
      </c>
      <c r="I190" s="257" t="s">
        <v>1528</v>
      </c>
      <c r="J190" s="257"/>
      <c r="K190" s="303"/>
    </row>
    <row r="191" spans="2:11" s="1" customFormat="1" ht="15" customHeight="1">
      <c r="B191" s="280"/>
      <c r="C191" s="316" t="s">
        <v>1529</v>
      </c>
      <c r="D191" s="257"/>
      <c r="E191" s="257"/>
      <c r="F191" s="278" t="s">
        <v>1437</v>
      </c>
      <c r="G191" s="257"/>
      <c r="H191" s="257" t="s">
        <v>1530</v>
      </c>
      <c r="I191" s="257" t="s">
        <v>1472</v>
      </c>
      <c r="J191" s="257"/>
      <c r="K191" s="303"/>
    </row>
    <row r="192" spans="2:11" s="1" customFormat="1" ht="15" customHeight="1">
      <c r="B192" s="280"/>
      <c r="C192" s="316" t="s">
        <v>1531</v>
      </c>
      <c r="D192" s="257"/>
      <c r="E192" s="257"/>
      <c r="F192" s="278" t="s">
        <v>1437</v>
      </c>
      <c r="G192" s="257"/>
      <c r="H192" s="257" t="s">
        <v>1532</v>
      </c>
      <c r="I192" s="257" t="s">
        <v>1472</v>
      </c>
      <c r="J192" s="257"/>
      <c r="K192" s="303"/>
    </row>
    <row r="193" spans="2:11" s="1" customFormat="1" ht="15" customHeight="1">
      <c r="B193" s="280"/>
      <c r="C193" s="316" t="s">
        <v>1533</v>
      </c>
      <c r="D193" s="257"/>
      <c r="E193" s="257"/>
      <c r="F193" s="278" t="s">
        <v>1443</v>
      </c>
      <c r="G193" s="257"/>
      <c r="H193" s="257" t="s">
        <v>1534</v>
      </c>
      <c r="I193" s="257" t="s">
        <v>1472</v>
      </c>
      <c r="J193" s="257"/>
      <c r="K193" s="303"/>
    </row>
    <row r="194" spans="2:11" s="1" customFormat="1" ht="15" customHeight="1">
      <c r="B194" s="309"/>
      <c r="C194" s="318"/>
      <c r="D194" s="289"/>
      <c r="E194" s="289"/>
      <c r="F194" s="289"/>
      <c r="G194" s="289"/>
      <c r="H194" s="289"/>
      <c r="I194" s="289"/>
      <c r="J194" s="289"/>
      <c r="K194" s="310"/>
    </row>
    <row r="195" spans="2:11" s="1" customFormat="1" ht="18.75" customHeight="1">
      <c r="B195" s="291"/>
      <c r="C195" s="301"/>
      <c r="D195" s="301"/>
      <c r="E195" s="301"/>
      <c r="F195" s="311"/>
      <c r="G195" s="301"/>
      <c r="H195" s="301"/>
      <c r="I195" s="301"/>
      <c r="J195" s="301"/>
      <c r="K195" s="291"/>
    </row>
    <row r="196" spans="2:11" s="1" customFormat="1" ht="18.75" customHeight="1">
      <c r="B196" s="291"/>
      <c r="C196" s="301"/>
      <c r="D196" s="301"/>
      <c r="E196" s="301"/>
      <c r="F196" s="311"/>
      <c r="G196" s="301"/>
      <c r="H196" s="301"/>
      <c r="I196" s="301"/>
      <c r="J196" s="301"/>
      <c r="K196" s="291"/>
    </row>
    <row r="197" spans="2:11" s="1" customFormat="1" ht="18.75" customHeight="1">
      <c r="B197" s="264"/>
      <c r="C197" s="264"/>
      <c r="D197" s="264"/>
      <c r="E197" s="264"/>
      <c r="F197" s="264"/>
      <c r="G197" s="264"/>
      <c r="H197" s="264"/>
      <c r="I197" s="264"/>
      <c r="J197" s="264"/>
      <c r="K197" s="264"/>
    </row>
    <row r="198" spans="2:11" s="1" customFormat="1" ht="13.5">
      <c r="B198" s="246"/>
      <c r="C198" s="247"/>
      <c r="D198" s="247"/>
      <c r="E198" s="247"/>
      <c r="F198" s="247"/>
      <c r="G198" s="247"/>
      <c r="H198" s="247"/>
      <c r="I198" s="247"/>
      <c r="J198" s="247"/>
      <c r="K198" s="248"/>
    </row>
    <row r="199" spans="2:11" s="1" customFormat="1" ht="21">
      <c r="B199" s="249"/>
      <c r="C199" s="377" t="s">
        <v>1535</v>
      </c>
      <c r="D199" s="377"/>
      <c r="E199" s="377"/>
      <c r="F199" s="377"/>
      <c r="G199" s="377"/>
      <c r="H199" s="377"/>
      <c r="I199" s="377"/>
      <c r="J199" s="377"/>
      <c r="K199" s="250"/>
    </row>
    <row r="200" spans="2:11" s="1" customFormat="1" ht="25.5" customHeight="1">
      <c r="B200" s="249"/>
      <c r="C200" s="319" t="s">
        <v>1536</v>
      </c>
      <c r="D200" s="319"/>
      <c r="E200" s="319"/>
      <c r="F200" s="319" t="s">
        <v>1537</v>
      </c>
      <c r="G200" s="320"/>
      <c r="H200" s="378" t="s">
        <v>1538</v>
      </c>
      <c r="I200" s="378"/>
      <c r="J200" s="378"/>
      <c r="K200" s="250"/>
    </row>
    <row r="201" spans="2:11" s="1" customFormat="1" ht="5.25" customHeight="1">
      <c r="B201" s="280"/>
      <c r="C201" s="275"/>
      <c r="D201" s="275"/>
      <c r="E201" s="275"/>
      <c r="F201" s="275"/>
      <c r="G201" s="301"/>
      <c r="H201" s="275"/>
      <c r="I201" s="275"/>
      <c r="J201" s="275"/>
      <c r="K201" s="303"/>
    </row>
    <row r="202" spans="2:11" s="1" customFormat="1" ht="15" customHeight="1">
      <c r="B202" s="280"/>
      <c r="C202" s="257" t="s">
        <v>1528</v>
      </c>
      <c r="D202" s="257"/>
      <c r="E202" s="257"/>
      <c r="F202" s="278" t="s">
        <v>42</v>
      </c>
      <c r="G202" s="257"/>
      <c r="H202" s="379" t="s">
        <v>1539</v>
      </c>
      <c r="I202" s="379"/>
      <c r="J202" s="379"/>
      <c r="K202" s="303"/>
    </row>
    <row r="203" spans="2:11" s="1" customFormat="1" ht="15" customHeight="1">
      <c r="B203" s="280"/>
      <c r="C203" s="257"/>
      <c r="D203" s="257"/>
      <c r="E203" s="257"/>
      <c r="F203" s="278" t="s">
        <v>43</v>
      </c>
      <c r="G203" s="257"/>
      <c r="H203" s="379" t="s">
        <v>1540</v>
      </c>
      <c r="I203" s="379"/>
      <c r="J203" s="379"/>
      <c r="K203" s="303"/>
    </row>
    <row r="204" spans="2:11" s="1" customFormat="1" ht="15" customHeight="1">
      <c r="B204" s="280"/>
      <c r="C204" s="257"/>
      <c r="D204" s="257"/>
      <c r="E204" s="257"/>
      <c r="F204" s="278" t="s">
        <v>46</v>
      </c>
      <c r="G204" s="257"/>
      <c r="H204" s="379" t="s">
        <v>1541</v>
      </c>
      <c r="I204" s="379"/>
      <c r="J204" s="379"/>
      <c r="K204" s="303"/>
    </row>
    <row r="205" spans="2:11" s="1" customFormat="1" ht="15" customHeight="1">
      <c r="B205" s="280"/>
      <c r="C205" s="257"/>
      <c r="D205" s="257"/>
      <c r="E205" s="257"/>
      <c r="F205" s="278" t="s">
        <v>44</v>
      </c>
      <c r="G205" s="257"/>
      <c r="H205" s="379" t="s">
        <v>1542</v>
      </c>
      <c r="I205" s="379"/>
      <c r="J205" s="379"/>
      <c r="K205" s="303"/>
    </row>
    <row r="206" spans="2:11" s="1" customFormat="1" ht="15" customHeight="1">
      <c r="B206" s="280"/>
      <c r="C206" s="257"/>
      <c r="D206" s="257"/>
      <c r="E206" s="257"/>
      <c r="F206" s="278" t="s">
        <v>45</v>
      </c>
      <c r="G206" s="257"/>
      <c r="H206" s="379" t="s">
        <v>1543</v>
      </c>
      <c r="I206" s="379"/>
      <c r="J206" s="379"/>
      <c r="K206" s="303"/>
    </row>
    <row r="207" spans="2:11" s="1" customFormat="1" ht="15" customHeight="1">
      <c r="B207" s="280"/>
      <c r="C207" s="257"/>
      <c r="D207" s="257"/>
      <c r="E207" s="257"/>
      <c r="F207" s="278"/>
      <c r="G207" s="257"/>
      <c r="H207" s="257"/>
      <c r="I207" s="257"/>
      <c r="J207" s="257"/>
      <c r="K207" s="303"/>
    </row>
    <row r="208" spans="2:11" s="1" customFormat="1" ht="15" customHeight="1">
      <c r="B208" s="280"/>
      <c r="C208" s="257" t="s">
        <v>1484</v>
      </c>
      <c r="D208" s="257"/>
      <c r="E208" s="257"/>
      <c r="F208" s="278" t="s">
        <v>78</v>
      </c>
      <c r="G208" s="257"/>
      <c r="H208" s="379" t="s">
        <v>1544</v>
      </c>
      <c r="I208" s="379"/>
      <c r="J208" s="379"/>
      <c r="K208" s="303"/>
    </row>
    <row r="209" spans="2:11" s="1" customFormat="1" ht="15" customHeight="1">
      <c r="B209" s="280"/>
      <c r="C209" s="257"/>
      <c r="D209" s="257"/>
      <c r="E209" s="257"/>
      <c r="F209" s="278" t="s">
        <v>1383</v>
      </c>
      <c r="G209" s="257"/>
      <c r="H209" s="379" t="s">
        <v>1384</v>
      </c>
      <c r="I209" s="379"/>
      <c r="J209" s="379"/>
      <c r="K209" s="303"/>
    </row>
    <row r="210" spans="2:11" s="1" customFormat="1" ht="15" customHeight="1">
      <c r="B210" s="280"/>
      <c r="C210" s="257"/>
      <c r="D210" s="257"/>
      <c r="E210" s="257"/>
      <c r="F210" s="278" t="s">
        <v>1381</v>
      </c>
      <c r="G210" s="257"/>
      <c r="H210" s="379" t="s">
        <v>1545</v>
      </c>
      <c r="I210" s="379"/>
      <c r="J210" s="379"/>
      <c r="K210" s="303"/>
    </row>
    <row r="211" spans="2:11" s="1" customFormat="1" ht="15" customHeight="1">
      <c r="B211" s="321"/>
      <c r="C211" s="257"/>
      <c r="D211" s="257"/>
      <c r="E211" s="257"/>
      <c r="F211" s="278" t="s">
        <v>97</v>
      </c>
      <c r="G211" s="316"/>
      <c r="H211" s="380" t="s">
        <v>98</v>
      </c>
      <c r="I211" s="380"/>
      <c r="J211" s="380"/>
      <c r="K211" s="322"/>
    </row>
    <row r="212" spans="2:11" s="1" customFormat="1" ht="15" customHeight="1">
      <c r="B212" s="321"/>
      <c r="C212" s="257"/>
      <c r="D212" s="257"/>
      <c r="E212" s="257"/>
      <c r="F212" s="278" t="s">
        <v>613</v>
      </c>
      <c r="G212" s="316"/>
      <c r="H212" s="380" t="s">
        <v>1546</v>
      </c>
      <c r="I212" s="380"/>
      <c r="J212" s="380"/>
      <c r="K212" s="322"/>
    </row>
    <row r="213" spans="2:11" s="1" customFormat="1" ht="15" customHeight="1">
      <c r="B213" s="321"/>
      <c r="C213" s="257"/>
      <c r="D213" s="257"/>
      <c r="E213" s="257"/>
      <c r="F213" s="278"/>
      <c r="G213" s="316"/>
      <c r="H213" s="307"/>
      <c r="I213" s="307"/>
      <c r="J213" s="307"/>
      <c r="K213" s="322"/>
    </row>
    <row r="214" spans="2:11" s="1" customFormat="1" ht="15" customHeight="1">
      <c r="B214" s="321"/>
      <c r="C214" s="257" t="s">
        <v>1508</v>
      </c>
      <c r="D214" s="257"/>
      <c r="E214" s="257"/>
      <c r="F214" s="278">
        <v>1</v>
      </c>
      <c r="G214" s="316"/>
      <c r="H214" s="380" t="s">
        <v>1547</v>
      </c>
      <c r="I214" s="380"/>
      <c r="J214" s="380"/>
      <c r="K214" s="322"/>
    </row>
    <row r="215" spans="2:11" s="1" customFormat="1" ht="15" customHeight="1">
      <c r="B215" s="321"/>
      <c r="C215" s="257"/>
      <c r="D215" s="257"/>
      <c r="E215" s="257"/>
      <c r="F215" s="278">
        <v>2</v>
      </c>
      <c r="G215" s="316"/>
      <c r="H215" s="380" t="s">
        <v>1548</v>
      </c>
      <c r="I215" s="380"/>
      <c r="J215" s="380"/>
      <c r="K215" s="322"/>
    </row>
    <row r="216" spans="2:11" s="1" customFormat="1" ht="15" customHeight="1">
      <c r="B216" s="321"/>
      <c r="C216" s="257"/>
      <c r="D216" s="257"/>
      <c r="E216" s="257"/>
      <c r="F216" s="278">
        <v>3</v>
      </c>
      <c r="G216" s="316"/>
      <c r="H216" s="380" t="s">
        <v>1549</v>
      </c>
      <c r="I216" s="380"/>
      <c r="J216" s="380"/>
      <c r="K216" s="322"/>
    </row>
    <row r="217" spans="2:11" s="1" customFormat="1" ht="15" customHeight="1">
      <c r="B217" s="321"/>
      <c r="C217" s="257"/>
      <c r="D217" s="257"/>
      <c r="E217" s="257"/>
      <c r="F217" s="278">
        <v>4</v>
      </c>
      <c r="G217" s="316"/>
      <c r="H217" s="380" t="s">
        <v>1550</v>
      </c>
      <c r="I217" s="380"/>
      <c r="J217" s="380"/>
      <c r="K217" s="322"/>
    </row>
    <row r="218" spans="2:11" s="1" customFormat="1" ht="12.75" customHeight="1">
      <c r="B218" s="323"/>
      <c r="C218" s="324"/>
      <c r="D218" s="324"/>
      <c r="E218" s="324"/>
      <c r="F218" s="324"/>
      <c r="G218" s="324"/>
      <c r="H218" s="324"/>
      <c r="I218" s="324"/>
      <c r="J218" s="324"/>
      <c r="K218" s="325"/>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SO 01 - Železniční svršek</vt:lpstr>
      <vt:lpstr>SO 01.1 - Následná úprava...</vt:lpstr>
      <vt:lpstr>SO 02 - Železniční spodek</vt:lpstr>
      <vt:lpstr>SO 03 - Přejezd P3172 v k...</vt:lpstr>
      <vt:lpstr>OBJ 1 - Materiál objednat...</vt:lpstr>
      <vt:lpstr>OBJ 2 - Materiál objednat...</vt:lpstr>
      <vt:lpstr>VON - Vedlejší a ostatní ...</vt:lpstr>
      <vt:lpstr>Pokyny pro vyplnění</vt:lpstr>
      <vt:lpstr>'OBJ 1 - Materiál objednat...'!Názvy_tisku</vt:lpstr>
      <vt:lpstr>'OBJ 2 - Materiál objednat...'!Názvy_tisku</vt:lpstr>
      <vt:lpstr>'Rekapitulace stavby'!Názvy_tisku</vt:lpstr>
      <vt:lpstr>'SO 01 - Železniční svršek'!Názvy_tisku</vt:lpstr>
      <vt:lpstr>'SO 01.1 - Následná úprava...'!Názvy_tisku</vt:lpstr>
      <vt:lpstr>'SO 02 - Železniční spodek'!Názvy_tisku</vt:lpstr>
      <vt:lpstr>'SO 03 - Přejezd P3172 v k...'!Názvy_tisku</vt:lpstr>
      <vt:lpstr>'VON - Vedlejší a ostatní ...'!Názvy_tisku</vt:lpstr>
      <vt:lpstr>'OBJ 1 - Materiál objednat...'!Oblast_tisku</vt:lpstr>
      <vt:lpstr>'OBJ 2 - Materiál objednat...'!Oblast_tisku</vt:lpstr>
      <vt:lpstr>'Pokyny pro vyplnění'!Oblast_tisku</vt:lpstr>
      <vt:lpstr>'Rekapitulace stavby'!Oblast_tisku</vt:lpstr>
      <vt:lpstr>'SO 01 - Železniční svršek'!Oblast_tisku</vt:lpstr>
      <vt:lpstr>'SO 01.1 - Následná úprava...'!Oblast_tisku</vt:lpstr>
      <vt:lpstr>'SO 02 - Železniční spodek'!Oblast_tisku</vt:lpstr>
      <vt:lpstr>'SO 03 - Přejezd P3172 v k...'!Oblast_tisku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Desenský Jiří, DiS.</dc:creator>
  <cp:lastModifiedBy>Desenský Jiří, DiS.</cp:lastModifiedBy>
  <dcterms:created xsi:type="dcterms:W3CDTF">2021-02-22T11:39:06Z</dcterms:created>
  <dcterms:modified xsi:type="dcterms:W3CDTF">2021-02-22T11:45:48Z</dcterms:modified>
</cp:coreProperties>
</file>